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H:\zavod\PRENOS\Polách\Tištína, Tištín\"/>
    </mc:Choice>
  </mc:AlternateContent>
  <bookViews>
    <workbookView xWindow="0" yWindow="0" windowWidth="0" windowHeight="0"/>
  </bookViews>
  <sheets>
    <sheet name="Rekapitulace stavby" sheetId="1" r:id="rId1"/>
    <sheet name="001 - Tištinka, Tištín, ř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'001 - Tištinka, Tištín, ř...'!$C$83:$K$307</definedName>
    <definedName name="_xlnm.Print_Area" localSheetId="1">'001 - Tištinka, Tištín, ř...'!$C$4:$J$37,'001 - Tištinka, Tištín, ř...'!$C$43:$J$67,'001 - Tištinka, Tištín, ř...'!$C$73:$K$307</definedName>
    <definedName name="_xlnm.Print_Titles" localSheetId="1">'001 - Tištinka, Tištín, ř...'!$83:$83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306"/>
  <c r="BH306"/>
  <c r="BG306"/>
  <c r="BF306"/>
  <c r="T306"/>
  <c r="R306"/>
  <c r="P306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6"/>
  <c r="BH296"/>
  <c r="BG296"/>
  <c r="BF296"/>
  <c r="T296"/>
  <c r="R296"/>
  <c r="P296"/>
  <c r="BI294"/>
  <c r="BH294"/>
  <c r="BG294"/>
  <c r="BF294"/>
  <c r="T294"/>
  <c r="R294"/>
  <c r="P294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2"/>
  <c r="BH282"/>
  <c r="BG282"/>
  <c r="BF282"/>
  <c r="T282"/>
  <c r="R282"/>
  <c r="P282"/>
  <c r="BI280"/>
  <c r="BH280"/>
  <c r="BG280"/>
  <c r="BF280"/>
  <c r="T280"/>
  <c r="R280"/>
  <c r="P280"/>
  <c r="BI277"/>
  <c r="BH277"/>
  <c r="BG277"/>
  <c r="BF277"/>
  <c r="T277"/>
  <c r="R277"/>
  <c r="P277"/>
  <c r="BI273"/>
  <c r="BH273"/>
  <c r="BG273"/>
  <c r="BF273"/>
  <c r="T273"/>
  <c r="R273"/>
  <c r="P273"/>
  <c r="BI269"/>
  <c r="BH269"/>
  <c r="BG269"/>
  <c r="BF269"/>
  <c r="T269"/>
  <c r="R269"/>
  <c r="P269"/>
  <c r="BI264"/>
  <c r="BH264"/>
  <c r="BG264"/>
  <c r="BF264"/>
  <c r="T264"/>
  <c r="R264"/>
  <c r="P264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3"/>
  <c r="BH243"/>
  <c r="BG243"/>
  <c r="BF243"/>
  <c r="T243"/>
  <c r="T242"/>
  <c r="R243"/>
  <c r="R242"/>
  <c r="P243"/>
  <c r="P242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5"/>
  <c r="BH225"/>
  <c r="BG225"/>
  <c r="BF225"/>
  <c r="T225"/>
  <c r="R225"/>
  <c r="P225"/>
  <c r="BI217"/>
  <c r="BH217"/>
  <c r="BG217"/>
  <c r="BF217"/>
  <c r="T217"/>
  <c r="T216"/>
  <c r="R217"/>
  <c r="R216"/>
  <c r="P217"/>
  <c r="P216"/>
  <c r="BI212"/>
  <c r="BH212"/>
  <c r="BG212"/>
  <c r="BF212"/>
  <c r="T212"/>
  <c r="T211"/>
  <c r="R212"/>
  <c r="R211"/>
  <c r="P212"/>
  <c r="P211"/>
  <c r="BI207"/>
  <c r="BH207"/>
  <c r="BG207"/>
  <c r="BF207"/>
  <c r="T207"/>
  <c r="R207"/>
  <c r="P207"/>
  <c r="BI201"/>
  <c r="BH201"/>
  <c r="BG201"/>
  <c r="BF201"/>
  <c r="T201"/>
  <c r="R201"/>
  <c r="P201"/>
  <c r="BI193"/>
  <c r="BH193"/>
  <c r="BG193"/>
  <c r="BF193"/>
  <c r="T193"/>
  <c r="R193"/>
  <c r="P193"/>
  <c r="BI188"/>
  <c r="BH188"/>
  <c r="BG188"/>
  <c r="BF188"/>
  <c r="T188"/>
  <c r="R188"/>
  <c r="P188"/>
  <c r="BI183"/>
  <c r="BH183"/>
  <c r="BG183"/>
  <c r="BF183"/>
  <c r="T183"/>
  <c r="R183"/>
  <c r="P183"/>
  <c r="BI180"/>
  <c r="BH180"/>
  <c r="BG180"/>
  <c r="BF180"/>
  <c r="T180"/>
  <c r="R180"/>
  <c r="P180"/>
  <c r="BI175"/>
  <c r="BH175"/>
  <c r="BG175"/>
  <c r="BF175"/>
  <c r="T175"/>
  <c r="R175"/>
  <c r="P175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7"/>
  <c r="BH147"/>
  <c r="BG147"/>
  <c r="BF147"/>
  <c r="T147"/>
  <c r="R147"/>
  <c r="P147"/>
  <c r="BI144"/>
  <c r="BH144"/>
  <c r="BG144"/>
  <c r="BF144"/>
  <c r="T144"/>
  <c r="R144"/>
  <c r="P144"/>
  <c r="BI137"/>
  <c r="BH137"/>
  <c r="BG137"/>
  <c r="BF137"/>
  <c r="T137"/>
  <c r="R137"/>
  <c r="P137"/>
  <c r="BI134"/>
  <c r="BH134"/>
  <c r="BG134"/>
  <c r="BF134"/>
  <c r="T134"/>
  <c r="R134"/>
  <c r="P134"/>
  <c r="BI129"/>
  <c r="BH129"/>
  <c r="BG129"/>
  <c r="BF129"/>
  <c r="T129"/>
  <c r="R129"/>
  <c r="P129"/>
  <c r="BI123"/>
  <c r="BH123"/>
  <c r="BG123"/>
  <c r="BF123"/>
  <c r="T123"/>
  <c r="R123"/>
  <c r="P123"/>
  <c r="BI113"/>
  <c r="BH113"/>
  <c r="BG113"/>
  <c r="BF113"/>
  <c r="T113"/>
  <c r="R113"/>
  <c r="P113"/>
  <c r="BI110"/>
  <c r="BH110"/>
  <c r="BG110"/>
  <c r="BF110"/>
  <c r="T110"/>
  <c r="R110"/>
  <c r="P110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1"/>
  <c r="BH91"/>
  <c r="BG91"/>
  <c r="BF91"/>
  <c r="T91"/>
  <c r="R91"/>
  <c r="P91"/>
  <c r="BI87"/>
  <c r="BH87"/>
  <c r="BG87"/>
  <c r="BF87"/>
  <c r="T87"/>
  <c r="R87"/>
  <c r="P87"/>
  <c r="J80"/>
  <c r="F78"/>
  <c r="E76"/>
  <c r="J50"/>
  <c r="F48"/>
  <c r="E46"/>
  <c r="J22"/>
  <c r="E22"/>
  <c r="J51"/>
  <c r="J21"/>
  <c r="J16"/>
  <c r="E16"/>
  <c r="F81"/>
  <c r="J15"/>
  <c r="J13"/>
  <c r="E13"/>
  <c r="F80"/>
  <c r="J12"/>
  <c r="J10"/>
  <c r="J78"/>
  <c i="1" r="L50"/>
  <c r="AM50"/>
  <c r="AM49"/>
  <c r="L49"/>
  <c r="AM47"/>
  <c r="L47"/>
  <c r="L45"/>
  <c r="L44"/>
  <c i="2" r="BK193"/>
  <c r="BK91"/>
  <c r="BK164"/>
  <c r="BK277"/>
  <c r="J170"/>
  <c r="J277"/>
  <c r="BK170"/>
  <c r="BK207"/>
  <c r="J137"/>
  <c r="BK269"/>
  <c r="BK306"/>
  <c r="BK175"/>
  <c r="J282"/>
  <c r="BK201"/>
  <c r="J217"/>
  <c r="J129"/>
  <c r="BK273"/>
  <c r="BK282"/>
  <c r="J167"/>
  <c r="J273"/>
  <c r="BK167"/>
  <c r="BK294"/>
  <c i="1" r="AS54"/>
  <c i="2" r="BK183"/>
  <c r="J257"/>
  <c r="J113"/>
  <c r="BK225"/>
  <c r="J102"/>
  <c r="BK301"/>
  <c r="BK147"/>
  <c r="J207"/>
  <c r="BK285"/>
  <c r="J144"/>
  <c r="J289"/>
  <c r="J212"/>
  <c r="BK238"/>
  <c r="BK113"/>
  <c r="J160"/>
  <c r="BK260"/>
  <c r="J151"/>
  <c r="J264"/>
  <c r="BK144"/>
  <c r="BK151"/>
  <c r="J175"/>
  <c r="J301"/>
  <c r="J248"/>
  <c r="BK137"/>
  <c r="BK257"/>
  <c r="J306"/>
  <c r="J164"/>
  <c r="BK280"/>
  <c r="BK299"/>
  <c r="BK243"/>
  <c r="BK134"/>
  <c r="J238"/>
  <c r="J183"/>
  <c r="BK156"/>
  <c r="BK110"/>
  <c r="BK251"/>
  <c r="BK303"/>
  <c r="BK217"/>
  <c r="BK123"/>
  <c r="J251"/>
  <c r="J296"/>
  <c r="J153"/>
  <c r="BK188"/>
  <c r="BK289"/>
  <c r="BK129"/>
  <c r="BK254"/>
  <c r="J303"/>
  <c r="J188"/>
  <c r="J299"/>
  <c r="J147"/>
  <c r="BK264"/>
  <c r="BK287"/>
  <c r="BK248"/>
  <c r="J110"/>
  <c r="J201"/>
  <c r="J94"/>
  <c r="J91"/>
  <c r="J280"/>
  <c r="BK153"/>
  <c r="J269"/>
  <c r="BK160"/>
  <c r="J243"/>
  <c r="J291"/>
  <c r="BK98"/>
  <c r="J254"/>
  <c r="J156"/>
  <c r="J260"/>
  <c r="J123"/>
  <c r="BK180"/>
  <c r="J98"/>
  <c r="BK94"/>
  <c r="J225"/>
  <c r="BK296"/>
  <c r="J235"/>
  <c r="J294"/>
  <c r="BK102"/>
  <c r="BK212"/>
  <c r="J87"/>
  <c r="J193"/>
  <c r="BK87"/>
  <c r="BK232"/>
  <c r="BK235"/>
  <c r="J134"/>
  <c r="J232"/>
  <c r="J287"/>
  <c r="J180"/>
  <c r="BK291"/>
  <c r="J285"/>
  <c l="1" r="T86"/>
  <c r="T155"/>
  <c r="T192"/>
  <c r="BK224"/>
  <c r="J224"/>
  <c r="J62"/>
  <c r="R247"/>
  <c r="BK86"/>
  <c r="BK155"/>
  <c r="J155"/>
  <c r="J58"/>
  <c r="BK192"/>
  <c r="J192"/>
  <c r="J59"/>
  <c r="T224"/>
  <c r="P268"/>
  <c r="R86"/>
  <c r="R155"/>
  <c r="R192"/>
  <c r="P224"/>
  <c r="P247"/>
  <c r="T247"/>
  <c r="R268"/>
  <c r="P86"/>
  <c r="P155"/>
  <c r="P192"/>
  <c r="R224"/>
  <c r="BK247"/>
  <c r="J247"/>
  <c r="J65"/>
  <c r="BK268"/>
  <c r="J268"/>
  <c r="J66"/>
  <c r="T268"/>
  <c r="BK216"/>
  <c r="J216"/>
  <c r="J61"/>
  <c r="BK242"/>
  <c r="J242"/>
  <c r="J63"/>
  <c r="BK211"/>
  <c r="J211"/>
  <c r="J60"/>
  <c r="F51"/>
  <c r="J81"/>
  <c r="BE87"/>
  <c r="BE94"/>
  <c r="BE123"/>
  <c r="BE129"/>
  <c r="BE134"/>
  <c r="BE147"/>
  <c r="BE151"/>
  <c r="BE183"/>
  <c r="BE243"/>
  <c r="BE251"/>
  <c r="BE264"/>
  <c r="BE280"/>
  <c r="F50"/>
  <c r="BE110"/>
  <c r="BE113"/>
  <c r="BE160"/>
  <c r="BE175"/>
  <c r="BE180"/>
  <c r="BE201"/>
  <c r="BE225"/>
  <c r="BE232"/>
  <c r="BE257"/>
  <c r="BE260"/>
  <c r="BE273"/>
  <c r="BE282"/>
  <c r="BE285"/>
  <c r="BE287"/>
  <c r="BE289"/>
  <c r="BE294"/>
  <c r="BE296"/>
  <c r="BE91"/>
  <c r="BE102"/>
  <c r="BE153"/>
  <c r="BE167"/>
  <c r="BE193"/>
  <c r="BE212"/>
  <c r="BE235"/>
  <c r="BE238"/>
  <c r="BE248"/>
  <c r="BE254"/>
  <c r="BE269"/>
  <c r="BE277"/>
  <c r="BE291"/>
  <c r="BE306"/>
  <c r="J48"/>
  <c r="BE98"/>
  <c r="BE137"/>
  <c r="BE144"/>
  <c r="BE156"/>
  <c r="BE164"/>
  <c r="BE170"/>
  <c r="BE188"/>
  <c r="BE207"/>
  <c r="BE217"/>
  <c r="BE299"/>
  <c r="BE301"/>
  <c r="BE303"/>
  <c r="F32"/>
  <c i="1" r="BA55"/>
  <c r="BA54"/>
  <c r="W30"/>
  <c i="2" r="F33"/>
  <c i="1" r="BB55"/>
  <c r="BB54"/>
  <c r="W31"/>
  <c i="2" r="F34"/>
  <c i="1" r="BC55"/>
  <c r="BC54"/>
  <c r="W32"/>
  <c i="2" r="F35"/>
  <c i="1" r="BD55"/>
  <c r="BD54"/>
  <c r="W33"/>
  <c i="2" r="J32"/>
  <c i="1" r="AW55"/>
  <c i="2" l="1" r="P246"/>
  <c r="BK85"/>
  <c r="T85"/>
  <c r="R246"/>
  <c r="P85"/>
  <c r="P84"/>
  <c i="1" r="AU55"/>
  <c i="2" r="T246"/>
  <c r="R85"/>
  <c r="R84"/>
  <c r="T84"/>
  <c r="J85"/>
  <c r="J56"/>
  <c r="J86"/>
  <c r="J57"/>
  <c r="BK246"/>
  <c r="J246"/>
  <c r="J64"/>
  <c i="1" r="AW54"/>
  <c r="AK30"/>
  <c r="AX54"/>
  <c i="2" r="J31"/>
  <c i="1" r="AV55"/>
  <c r="AT55"/>
  <c r="AU54"/>
  <c r="AY54"/>
  <c i="2" r="F31"/>
  <c i="1" r="AZ55"/>
  <c r="AZ54"/>
  <c r="W29"/>
  <c i="2" l="1" r="BK84"/>
  <c r="J84"/>
  <c r="J55"/>
  <c i="1" r="AV54"/>
  <c r="AK29"/>
  <c i="2" l="1" r="J28"/>
  <c i="1" r="AG55"/>
  <c r="AG54"/>
  <c r="AK26"/>
  <c r="AT54"/>
  <c r="AN54"/>
  <c i="2" l="1" r="J37"/>
  <c i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<sst xmlns="http://schemas.openxmlformats.org/spreadsheetml/2006/main">
  <si>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</si>
  <si>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</si>
  <si>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</si>
  <si>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</si>
  <si>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</si>
  <si>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{8577d492-086c-46d2-9abf-e7ad650f6101}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</si>
  <si>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</si>
  <si>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</si>
  <si>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</si>
  <si>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</si>
  <si>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</si>
  <si>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</si>
  <si>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</si>
  <si>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</si>
  <si>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001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</si>
  <si>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</si>
  <si>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</si>
  <si>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Tištinka, Tištín, ř.km 2,470 – 2,885</t>
  </si>
  <si>
    <t>KSO:</t>
  </si>
  <si>
    <t/>
  </si>
  <si>
    <t>CC-CZ:</t>
  </si>
  <si>
    <t>Místo:</t>
  </si>
  <si>
    <t>Tištín</t>
  </si>
  <si>
    <t>Datum:</t>
  </si>
  <si>
    <t>13. 5. 2025</t>
  </si>
  <si>
    <t>Zadavatel:</t>
  </si>
  <si>
    <t>IČ:</t>
  </si>
  <si>
    <t xml:space="preserve"> </t>
  </si>
  <si>
    <t>DIČ:</t>
  </si>
  <si>
    <t>Účastník:</t>
  </si>
  <si>
    <t>Vyplň údaj</t>
  </si>
  <si>
    <t>Projektant:</t>
  </si>
  <si>
    <t>Ing. Ondřej Polách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</si>
  <si>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</si>
  <si>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</si>
  <si>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</si>
  <si>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</si>
  <si>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</si>
  <si>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</si>
  <si>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</si>
  <si>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</si>
  <si>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</si>
  <si>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</si>
  <si>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</si>
  <si>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</si>
  <si>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</si>
  <si>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</si>
  <si>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</si>
  <si>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</si>
  <si>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</si>
  <si>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</si>
  <si>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</si>
  <si>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</si>
  <si>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</si>
  <si>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</si>
  <si>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</si>
  <si>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</si>
  <si>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</si>
  <si>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</si>
  <si>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</si>
  <si>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</si>
  <si>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</si>
  <si>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</si>
  <si>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</si>
  <si>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</si>
  <si>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</si>
  <si>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</si>
  <si>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</si>
  <si>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</si>
  <si>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</si>
  <si>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</si>
  <si>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</si>
  <si>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</si>
  <si>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</si>
  <si>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</si>
  <si>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</si>
  <si>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</si>
  <si>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</si>
  <si>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</si>
  <si>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</si>
  <si>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</si>
  <si>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</si>
  <si>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</si>
  <si>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</si>
  <si>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</si>
  <si>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</si>
  <si>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</si>
  <si>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</si>
  <si>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</si>
  <si>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</si>
  <si>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</si>
  <si>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</si>
  <si>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</si>
  <si>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</si>
  <si>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</si>
  <si>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</si>
  <si>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</si>
  <si>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</si>
  <si>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</si>
  <si>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</si>
  <si>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</si>
  <si>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</si>
  <si>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</si>
  <si>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</si>
  <si>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</si>
  <si>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</si>
  <si>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</si>
  <si>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</si>
  <si>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</si>
  <si>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</si>
  <si>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</si>
  <si>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</si>
  <si>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</si>
  <si>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111251103</t>
  </si>
  <si>
    <t>Odstranění křovin a stromů průměru kmene do 100 mm i s kořeny sklonu terénu do 1:5 z celkové plochy přes 500 m2 strojně</t>
  </si>
  <si>
    <t>m2</t>
  </si>
  <si>
    <t>CS ÚRS 2025 01</t>
  </si>
  <si>
    <t>4</t>
  </si>
  <si>
    <t>-1399147231</t>
  </si>
  <si>
    <t>PP</t>
  </si>
  <si>
    <t>Odstranění křovin a stromů s odstraněním kořenů strojně průměru kmene do 100 mm v rovině nebo ve svahu sklonu terénu do 1:5, při celkové ploše přes 500 m2</t>
  </si>
  <si>
    <t>Online PSC</t>
  </si>
  <si>
    <t>https://podminky.urs.cz/item/CS_URS_2025_01/111251103</t>
  </si>
  <si>
    <t>VV</t>
  </si>
  <si>
    <t>17+143+58+35+20+26+13+13+109+39+107+57+310+47+16</t>
  </si>
  <si>
    <t>112101101</t>
  </si>
  <si>
    <t>Odstranění stromů listnatých průměru kmene přes 100 do 300 mm</t>
  </si>
  <si>
    <t>kus</t>
  </si>
  <si>
    <t>1143662098</t>
  </si>
  <si>
    <t>Odstranění stromů s odřezáním kmene a s odvětvením listnatých, průměru kmene přes 100 do 300 mm</t>
  </si>
  <si>
    <t>https://podminky.urs.cz/item/CS_URS_2025_01/112101101</t>
  </si>
  <si>
    <t>3</t>
  </si>
  <si>
    <t>112155315</t>
  </si>
  <si>
    <t>Štěpkování keřového porostu hustého s naložením</t>
  </si>
  <si>
    <t>317096410</t>
  </si>
  <si>
    <t>Štěpkování s naložením na dopravní prostředek a odvozem do 20 km keřového porostu hustého</t>
  </si>
  <si>
    <t>https://podminky.urs.cz/item/CS_URS_2025_01/112155315</t>
  </si>
  <si>
    <t>1010</t>
  </si>
  <si>
    <t>113106121</t>
  </si>
  <si>
    <t>Rozebrání dlažeb z betonových nebo kamenných dlaždic komunikací pro pěší ručně</t>
  </si>
  <si>
    <t>-2021255088</t>
  </si>
  <si>
    <t>Rozebrání dlažeb komunikací pro pěší s přemístěním hmot na skládku na vzdálenost do 3 m nebo s naložením na dopravní prostředek s ložem z kameniva nebo živice a s jakoukoliv výplní spár ručně z betonových nebo kameninových dlaždic, desek nebo tvarovek</t>
  </si>
  <si>
    <t>https://podminky.urs.cz/item/CS_URS_2025_01/113106121</t>
  </si>
  <si>
    <t>P</t>
  </si>
  <si>
    <t>Poznámka k položce:_x000d_
dvojřádek dlažby podél toku na LB</t>
  </si>
  <si>
    <t>5</t>
  </si>
  <si>
    <t>114203102</t>
  </si>
  <si>
    <t>Rozebrání dlažeb z lomového kamene nebo betonových tvárnic na sucho se zalitými spárami</t>
  </si>
  <si>
    <t>m3</t>
  </si>
  <si>
    <t>-698054504</t>
  </si>
  <si>
    <t>Rozebrání dlažeb nebo záhozů s naložením na dopravní prostředek dlažeb z lomového kamene nebo betonových tvárnic na sucho se zalitými spárami cementovou maltou</t>
  </si>
  <si>
    <t>https://podminky.urs.cz/item/CS_URS_2025_01/114203102</t>
  </si>
  <si>
    <t>Poznámka k položce:_x000d_
stržení dlažeb do dna toku a rozhrnutí</t>
  </si>
  <si>
    <t>110*3*0,2 "levý břeh nad silničním mostem"</t>
  </si>
  <si>
    <t>104*2*0,2 "levý břeh nad jezem"</t>
  </si>
  <si>
    <t>278*2*0,2 "pravý břeh"</t>
  </si>
  <si>
    <t>Součet</t>
  </si>
  <si>
    <t>6</t>
  </si>
  <si>
    <t>115101201</t>
  </si>
  <si>
    <t>Čerpání vody na dopravní výšku do 10 m průměrný přítok do 500 l/min</t>
  </si>
  <si>
    <t>hod</t>
  </si>
  <si>
    <t>-1202511625</t>
  </si>
  <si>
    <t>Čerpání vody na dopravní výšku do 10 m s uvažovaným průměrným přítokem do 500 l/min</t>
  </si>
  <si>
    <t>https://podminky.urs.cz/item/CS_URS_2025_01/115101201</t>
  </si>
  <si>
    <t>7</t>
  </si>
  <si>
    <t>124253101</t>
  </si>
  <si>
    <t>Vykopávky pro koryta vodotečí v hornině třídy těžitelnosti I skupiny 3 objem do 1000 m3 strojně</t>
  </si>
  <si>
    <t>-149763500</t>
  </si>
  <si>
    <t>Vykopávky pro koryta vodotečí strojně v hornině třídy těžitelnosti I skupiny 3 přes 100 do 1 000 m3</t>
  </si>
  <si>
    <t>https://podminky.urs.cz/item/CS_URS_2025_01/124253101</t>
  </si>
  <si>
    <t>Poznámka k položce:_x000d_
odtěžení sedimentu a přebytečné zeminy</t>
  </si>
  <si>
    <t>278*2*0,2 "odtěžení pod dlažbou pravý břeh celý"</t>
  </si>
  <si>
    <t>113*2*0,2 "odtěžení pod dlažbou levý břeh nad jezem"</t>
  </si>
  <si>
    <t>110*3*0,2 "odtěžení pod dlažbou levý břeh nad silničním mostem"</t>
  </si>
  <si>
    <t>113*1*0,35*2 "odtěžení pod dlažbou levý břeh i pravý břeh nad PF 22"</t>
  </si>
  <si>
    <t>460 "odtěžení sedimentu"</t>
  </si>
  <si>
    <t>8</t>
  </si>
  <si>
    <t>132251104</t>
  </si>
  <si>
    <t>Hloubení rýh nezapažených š do 800 mm v hornině třídy těžitelnosti I skupiny 3 objem přes 100 m3 strojně</t>
  </si>
  <si>
    <t>1358154357</t>
  </si>
  <si>
    <t>Hloubení nezapažených rýh šířky do 800 mm strojně s urovnáním dna do předepsaného profilu a spádu v hornině třídy těžitelnosti I skupiny 3 přes 100 m3</t>
  </si>
  <si>
    <t>https://podminky.urs.cz/item/CS_URS_2025_01/132251104</t>
  </si>
  <si>
    <t>2*280*0,6*0,4 "kamenná patka v případě poškození stávající PF 2- PF 22"</t>
  </si>
  <si>
    <t>2*111*0,6*0,4 "kamenná patka PB a LB, PF 22 - PF 27"</t>
  </si>
  <si>
    <t>9</t>
  </si>
  <si>
    <t>171153101</t>
  </si>
  <si>
    <t>Zemní hrázky melioračních kanálů z horniny třídy těžitelnosti I a II skupiny 1 až 4</t>
  </si>
  <si>
    <t>64</t>
  </si>
  <si>
    <t>481029703</t>
  </si>
  <si>
    <t>Zemní hrázky přívodních a odpadních melioračních kanálů zhutňované po vrstvách tloušťky 200 mm s přemístěním sypaniny do 20 m nebo s jejím přehozením do 3 m z hornin třídy těžitelnosti I a II, skupiny 1 až 4</t>
  </si>
  <si>
    <t>https://podminky.urs.cz/item/CS_URS_2025_01/171153101</t>
  </si>
  <si>
    <t>Poznámka k položce:_x000d_
zahrázkování u opěrných zdí</t>
  </si>
  <si>
    <t>55*1*0,5 "zemní hrázka ze sedimentu podél zdi"</t>
  </si>
  <si>
    <t>10</t>
  </si>
  <si>
    <t>174251201</t>
  </si>
  <si>
    <t>Zásyp jam po pařezech D pařezů do 300 mm strojně</t>
  </si>
  <si>
    <t>-1753393434</t>
  </si>
  <si>
    <t>Zásyp jam po pařezech strojně výkopkem z horniny získané při dobývání pařezů s hrubým urovnáním povrchu zasypávky průměru pařezu přes 100 do 300 mm</t>
  </si>
  <si>
    <t>https://podminky.urs.cz/item/CS_URS_2025_01/174251201</t>
  </si>
  <si>
    <t>11</t>
  </si>
  <si>
    <t>181411123</t>
  </si>
  <si>
    <t>Založení lučního trávníku výsevem pl do 1000 m2 ve svahu přes 1:2 do 1:1</t>
  </si>
  <si>
    <t>1306908402</t>
  </si>
  <si>
    <t>Založení trávníku na půdě předem připravené plochy do 1000 m2 výsevem včetně utažení lučního na svahu přes 1:2 do 1:1</t>
  </si>
  <si>
    <t>https://podminky.urs.cz/item/CS_URS_2025_01/181411123</t>
  </si>
  <si>
    <t>2*113*1 "PB a LB mezi PF 22 - PF 27"</t>
  </si>
  <si>
    <t>143*1 "PB mezi PF 11- PF 22"</t>
  </si>
  <si>
    <t>2*134*0,5 "mezi mostem a jezem"</t>
  </si>
  <si>
    <t>M</t>
  </si>
  <si>
    <t>00572470</t>
  </si>
  <si>
    <t>osivo směs travní univerzál</t>
  </si>
  <si>
    <t>kg</t>
  </si>
  <si>
    <t>1592430425</t>
  </si>
  <si>
    <t>503*0,02 'Přepočtené koeficientem množství</t>
  </si>
  <si>
    <t>13</t>
  </si>
  <si>
    <t>182151111</t>
  </si>
  <si>
    <t>Svahování v zářezech v hornině třídy těžitelnosti I skupiny 1 až 3 strojně</t>
  </si>
  <si>
    <t>-655597989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</si>
  <si>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</si>
  <si>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https://podminky.urs.cz/item/CS_URS_2025_01/182151111</t>
  </si>
  <si>
    <t>110*2*2 "PB a LB v úseku PF22 - PF 27"</t>
  </si>
  <si>
    <t>14</t>
  </si>
  <si>
    <t>R002</t>
  </si>
  <si>
    <t>Odstranění šikmé lávky u PF 16 a po dokončení prací vrácení zpět</t>
  </si>
  <si>
    <t>ks</t>
  </si>
  <si>
    <t>1392458374</t>
  </si>
  <si>
    <t>15</t>
  </si>
  <si>
    <t>R008</t>
  </si>
  <si>
    <t>průběžné čištění vozovek</t>
  </si>
  <si>
    <t>-132764324</t>
  </si>
  <si>
    <t>Svislé a kompletní konstrukce</t>
  </si>
  <si>
    <t>16</t>
  </si>
  <si>
    <t>317321118</t>
  </si>
  <si>
    <t>Mostní římsy ze ŽB C 30/37</t>
  </si>
  <si>
    <t>396924389</t>
  </si>
  <si>
    <t>Římsy ze železového betonu C 30/37</t>
  </si>
  <si>
    <t>https://podminky.urs.cz/item/CS_URS_2025_01/317321118</t>
  </si>
  <si>
    <t>2*0,5*0,15 "římsa na pravé straně schodiště"</t>
  </si>
  <si>
    <t>17</t>
  </si>
  <si>
    <t>317353121</t>
  </si>
  <si>
    <t>Bednění mostních říms všech tvarů - zřízení</t>
  </si>
  <si>
    <t>1727021872</t>
  </si>
  <si>
    <t>Bednění mostní římsy zřízení všech tvarů</t>
  </si>
  <si>
    <t>https://podminky.urs.cz/item/CS_URS_2025_01/317353121</t>
  </si>
  <si>
    <t>0,2*3 "bednění římsy schodiště"</t>
  </si>
  <si>
    <t>18</t>
  </si>
  <si>
    <t>317361116</t>
  </si>
  <si>
    <t>Výztuž mostních říms z betonářské oceli 10 505</t>
  </si>
  <si>
    <t>t</t>
  </si>
  <si>
    <t>1061475754</t>
  </si>
  <si>
    <t>Výztuž mostních železobetonových říms z betonářské oceli 10 505 (R) nebo BSt 500</t>
  </si>
  <si>
    <t>https://podminky.urs.cz/item/CS_URS_2025_01/317361116</t>
  </si>
  <si>
    <t>19</t>
  </si>
  <si>
    <t>317361411</t>
  </si>
  <si>
    <t>Výztuž mostních říms ze svařovaných sítí do 6 kg/m2</t>
  </si>
  <si>
    <t>1113055770</t>
  </si>
  <si>
    <t>Výztuž mostních železobetonových říms ze svařovaných sítí do 6 kg/m2</t>
  </si>
  <si>
    <t>https://podminky.urs.cz/item/CS_URS_2025_01/317361411</t>
  </si>
  <si>
    <t>20</t>
  </si>
  <si>
    <t>326217122</t>
  </si>
  <si>
    <t>Zdění LTM z nepravidelných kamenů na maltu, objem jednoho kamene přes 0,02 m3</t>
  </si>
  <si>
    <t>-1904984748</t>
  </si>
  <si>
    <t>Zdění hradících konstrukcí z lomového kamene štípaného nebo ručně vybíraného na maltu včetně spárování z nepravidelných kamenů objemu 1 kusu kamene přes 0,02 m3</t>
  </si>
  <si>
    <t>https://podminky.urs.cz/item/CS_URS_2025_01/326217122</t>
  </si>
  <si>
    <t>Poznámka k položce:_x000d_
kámenl se použije místní</t>
  </si>
  <si>
    <t>10 "doplnění vypadených kamenů ze zdí a schodiště"</t>
  </si>
  <si>
    <t>338171113</t>
  </si>
  <si>
    <t>Osazování sloupků a vzpěr plotových ocelových v do 2 m se zabetonováním</t>
  </si>
  <si>
    <t>1006424265</t>
  </si>
  <si>
    <t>Montáž sloupků a vzpěr plotových ocelových trubkových nebo profilovaných výšky do 2 m se zabetonováním do 0,08 m3 do připravených jamek</t>
  </si>
  <si>
    <t>https://podminky.urs.cz/item/CS_URS_2025_01/338171113</t>
  </si>
  <si>
    <t>Poznámka k položce:_x000d_
Areál Agrodružstva Tištín</t>
  </si>
  <si>
    <t>22</t>
  </si>
  <si>
    <t>55342252</t>
  </si>
  <si>
    <t>sloupek plotový průběžný Pz a komaxitový 2000/38x1,5mm</t>
  </si>
  <si>
    <t>2074696439</t>
  </si>
  <si>
    <t>Poznámka k položce:_x000d_
Areál Agrodrustva Tištín</t>
  </si>
  <si>
    <t>23</t>
  </si>
  <si>
    <t>348401130</t>
  </si>
  <si>
    <t>Montáž oplocení ze strojového pletiva s napínacími dráty v přes 1,6 do 2,0 m</t>
  </si>
  <si>
    <t>m</t>
  </si>
  <si>
    <t>227125291</t>
  </si>
  <si>
    <t>Montáž oplocení z pletiva strojového s napínacími dráty přes 1,6 do 2,0 m</t>
  </si>
  <si>
    <t>https://podminky.urs.cz/item/CS_URS_2025_01/348401130</t>
  </si>
  <si>
    <t>24</t>
  </si>
  <si>
    <t>31327515</t>
  </si>
  <si>
    <t>pletivo drátěné plastifikované se čtvercovými oky 55/2,5mm v 2000mm</t>
  </si>
  <si>
    <t>862263679</t>
  </si>
  <si>
    <t>20*1,05 'Přepočtené koeficientem množství</t>
  </si>
  <si>
    <t>Vodorovné konstrukce</t>
  </si>
  <si>
    <t>25</t>
  </si>
  <si>
    <t>463211152</t>
  </si>
  <si>
    <t>Rovnanina objemu přes 3 m3 z lomového kamene tříděného hmotnosti přes 80 do 200 kg s urovnáním líce</t>
  </si>
  <si>
    <t>1613067946</t>
  </si>
  <si>
    <t>Rovnanina z lomového kamene neupraveného pro podélné i příčné objekty objemu přes 3 m3 z kamene tříděného, s urovnáním líce a vyklínováním spár úlomky kamene hmotnost jednotlivých kamenů přes 80 do 200 kg</t>
  </si>
  <si>
    <t>https://podminky.urs.cz/item/CS_URS_2025_01/463211152</t>
  </si>
  <si>
    <t xml:space="preserve">134*2*0,4 "PB a LB úsek PF 2 - PF 10" </t>
  </si>
  <si>
    <t>143*2*0,4 "PB úsek PF 11 - PF 22"</t>
  </si>
  <si>
    <t>110*3*0,4 "LB úsek PF 14 - PF 22"</t>
  </si>
  <si>
    <t>2*111*1*0,4 "PB a LB úseku PF22 - PF 27"</t>
  </si>
  <si>
    <t>26</t>
  </si>
  <si>
    <t>463211153</t>
  </si>
  <si>
    <t>Rovnanina objemu přes 3 m3 z lomového kamene tříděného hmotnosti přes 200 do 500 kg s urovnáním líce</t>
  </si>
  <si>
    <t>1863039371</t>
  </si>
  <si>
    <t>Rovnanina z lomového kamene neupraveného pro podélné i příčné objekty objemu přes 3 m3 z kamene tříděného, s urovnáním líce a vyklínováním spár úlomky kamene hmotnost jednotlivých kamenů přes 200 do 500 kg</t>
  </si>
  <si>
    <t>https://podminky.urs.cz/item/CS_URS_2025_01/463211153</t>
  </si>
  <si>
    <t>27</t>
  </si>
  <si>
    <t>464511111</t>
  </si>
  <si>
    <t>Pohoz z lomového kamene neupraveného tříděného z terénu</t>
  </si>
  <si>
    <t>1999283753</t>
  </si>
  <si>
    <t>Pohoz dna nebo svahů jakékoliv tloušťky z lomového kamene neupraveného tříděného z terénu</t>
  </si>
  <si>
    <t>https://podminky.urs.cz/item/CS_URS_2025_01/464511111</t>
  </si>
  <si>
    <t>(800+562)*0,2 "pohoz dna z kamenné dalžby stržené ze břehů"</t>
  </si>
  <si>
    <t>Komunikace pozemní</t>
  </si>
  <si>
    <t>28</t>
  </si>
  <si>
    <t>596811222</t>
  </si>
  <si>
    <t>Kladení betonové dlažby komunikací pro pěší do lože z kameniva velikosti přes 0,09 do 0,25 m2 pl přes 100 do 300 m2</t>
  </si>
  <si>
    <t>329547926</t>
  </si>
  <si>
    <t>Kladení dlažby z betonových nebo kameninových dlaždic komunikací pro pěší s vyplněním spár a se smetením přebytečného materiálu na vzdálenost do 3 m s ložem z kameniva těženého tl. do 30 mm velikosti dlaždic přes 0,09 m2 do 0,25 m2, pro plochy přes 100 do 300 m2</t>
  </si>
  <si>
    <t>https://podminky.urs.cz/item/CS_URS_2025_01/596811222</t>
  </si>
  <si>
    <t>Poznámka k položce:_x000d_
dvojřádek dlažby podél levého břehu</t>
  </si>
  <si>
    <t>Úpravy povrchů, podlahy a osazování výplní</t>
  </si>
  <si>
    <t>29</t>
  </si>
  <si>
    <t>628635512</t>
  </si>
  <si>
    <t>Vyplnění spár zdiva z lomového kamene maltou cementovou na hl do 70 mm s vyspárováním</t>
  </si>
  <si>
    <t>-488571750</t>
  </si>
  <si>
    <t>Vyplnění spár dosavadních konstrukcí zdiva cementovou maltou s vyčištěním spár hloubky do 70 mm, zdiva z lomového kamene s vyspárováním</t>
  </si>
  <si>
    <t>https://podminky.urs.cz/item/CS_URS_2025_01/628635512</t>
  </si>
  <si>
    <t xml:space="preserve">36*2  "zeď na LB břehu u jezu"</t>
  </si>
  <si>
    <t>43*2,7 "zeď se schodištěm"</t>
  </si>
  <si>
    <t>13*2 "zeď na PB u jezu"</t>
  </si>
  <si>
    <t>Ostatní konstrukce a práce, bourání</t>
  </si>
  <si>
    <t>30</t>
  </si>
  <si>
    <t>938903113</t>
  </si>
  <si>
    <t>Vysekání spár hl do 70 mm ve zdivu z lomového kamene</t>
  </si>
  <si>
    <t>2093758734</t>
  </si>
  <si>
    <t>Dokončovací práce na dosavadních konstrukcích vysekání spár s očištěním zdiva nebo dlažby, s naložením suti na dopravní prostředek nebo s odklizením na hromady do vzdálenosti 50 m při hloubce spáry do 70 mm ve zdivu z lomového kamene</t>
  </si>
  <si>
    <t>https://podminky.urs.cz/item/CS_URS_2025_01/938903113</t>
  </si>
  <si>
    <t>31</t>
  </si>
  <si>
    <t>953961218</t>
  </si>
  <si>
    <t>Kotva chemickou patronou M 30 hl 270 mm do betonu, ŽB nebo kamene s vyvrtáním otvoru</t>
  </si>
  <si>
    <t>-370330707</t>
  </si>
  <si>
    <t>Kotva chemická s vyvrtáním otvoru do betonu, železobetonu nebo tvrdého kamene chemická patrona, velikost M 30, hloubka 270 mm</t>
  </si>
  <si>
    <t>https://podminky.urs.cz/item/CS_URS_2025_01/953961218</t>
  </si>
  <si>
    <t>32</t>
  </si>
  <si>
    <t>966071711</t>
  </si>
  <si>
    <t>Bourání sloupků a vzpěr plotových ocelových do 2,5 m zabetonovaných</t>
  </si>
  <si>
    <t>-12804630</t>
  </si>
  <si>
    <t>Bourání plotových sloupků a vzpěr ocelových trubkových nebo profilovaných výšky do 2,50 m zabetonovaných</t>
  </si>
  <si>
    <t>https://podminky.urs.cz/item/CS_URS_2025_01/966071711</t>
  </si>
  <si>
    <t>33</t>
  </si>
  <si>
    <t>966071822</t>
  </si>
  <si>
    <t>Rozebrání oplocení z drátěného pletiva se čtvercovými oky v přes 1,6 do 2,0 m</t>
  </si>
  <si>
    <t>-1808939882</t>
  </si>
  <si>
    <t>Rozebrání oplocení z pletiva drátěného se čtvercovými oky, výšky přes 1,6 do 2,0 m</t>
  </si>
  <si>
    <t>https://podminky.urs.cz/item/CS_URS_2025_01/966071822</t>
  </si>
  <si>
    <t>20 " oplocení v areálu Agrodružstva Tištín</t>
  </si>
  <si>
    <t>998</t>
  </si>
  <si>
    <t>Přesun hmot</t>
  </si>
  <si>
    <t>34</t>
  </si>
  <si>
    <t>998332011</t>
  </si>
  <si>
    <t>Přesun hmot pro úpravy vodních toků a kanály</t>
  </si>
  <si>
    <t>845837754</t>
  </si>
  <si>
    <t>Přesun hmot pro úpravy vodních toků a kanály, hráze rybníků apod. dopravní vzdálenost do 500 m</t>
  </si>
  <si>
    <t>https://podminky.urs.cz/item/CS_URS_2025_01/998332011</t>
  </si>
  <si>
    <t>VRN</t>
  </si>
  <si>
    <t>Vedlejší rozpočtové náklady</t>
  </si>
  <si>
    <t>VRN1</t>
  </si>
  <si>
    <t>Průzkumné, zeměměřičské a projektové práce</t>
  </si>
  <si>
    <t>35</t>
  </si>
  <si>
    <t>012164000</t>
  </si>
  <si>
    <t>Vytyčení a zaměření inženýrských sítí</t>
  </si>
  <si>
    <t>…</t>
  </si>
  <si>
    <t>1024</t>
  </si>
  <si>
    <t>339977350</t>
  </si>
  <si>
    <t>https://podminky.urs.cz/item/CS_URS_2025_01/012164000</t>
  </si>
  <si>
    <t>36</t>
  </si>
  <si>
    <t>012214000</t>
  </si>
  <si>
    <t>Zřízení bodu základní vytyčovací sítě stavby (ZVS)</t>
  </si>
  <si>
    <t>-1332307116</t>
  </si>
  <si>
    <t>https://podminky.urs.cz/item/CS_URS_2025_01/012214000</t>
  </si>
  <si>
    <t>37</t>
  </si>
  <si>
    <t>012444000</t>
  </si>
  <si>
    <t>Geodetické měření skutečného provedení stavby</t>
  </si>
  <si>
    <t>-1030027654</t>
  </si>
  <si>
    <t>https://podminky.urs.cz/item/CS_URS_2025_01/012444000</t>
  </si>
  <si>
    <t>38</t>
  </si>
  <si>
    <t>013254000</t>
  </si>
  <si>
    <t>Dokumentace skutečného provedení stavby</t>
  </si>
  <si>
    <t>379168583</t>
  </si>
  <si>
    <t>https://podminky.urs.cz/item/CS_URS_2025_01/013254000</t>
  </si>
  <si>
    <t>39</t>
  </si>
  <si>
    <t>013274000</t>
  </si>
  <si>
    <t>Pasportizace objektu před započetím prací</t>
  </si>
  <si>
    <t>1103487690</t>
  </si>
  <si>
    <t>https://podminky.urs.cz/item/CS_URS_2025_01/013274000</t>
  </si>
  <si>
    <t>Poznámka k položce:_x000d_
komunikace a dotčené pozemky</t>
  </si>
  <si>
    <t>40</t>
  </si>
  <si>
    <t>013284000</t>
  </si>
  <si>
    <t>Pasportizace objektu po provedení prací</t>
  </si>
  <si>
    <t>-2101201094</t>
  </si>
  <si>
    <t>https://podminky.urs.cz/item/CS_URS_2025_01/013284000</t>
  </si>
  <si>
    <t>VRN3</t>
  </si>
  <si>
    <t>Zařízení staveniště</t>
  </si>
  <si>
    <t>41</t>
  </si>
  <si>
    <t>030001000</t>
  </si>
  <si>
    <t>118187111</t>
  </si>
  <si>
    <t>https://podminky.urs.cz/item/CS_URS_2025_01/030001000</t>
  </si>
  <si>
    <t>Poznámka k položce:_x000d_
Veškeré náklady spojené s vybudováním a provozem staveniště</t>
  </si>
  <si>
    <t>42</t>
  </si>
  <si>
    <t>032403000</t>
  </si>
  <si>
    <t>Provizorní zpevněná komunikace o délce 80 m</t>
  </si>
  <si>
    <t>247034735</t>
  </si>
  <si>
    <t>https://podminky.urs.cz/item/CS_URS_2025_01/032403000</t>
  </si>
  <si>
    <t>Poznámka k položce:_x000d_
provizorní komunikace přes pozemky parc. č. 87 a 88</t>
  </si>
  <si>
    <t>43</t>
  </si>
  <si>
    <t>039002000</t>
  </si>
  <si>
    <t>Zrušení zařízení staveniště</t>
  </si>
  <si>
    <t>149475712</t>
  </si>
  <si>
    <t>https://podminky.urs.cz/item/CS_URS_2025_01/039002000</t>
  </si>
  <si>
    <t>44</t>
  </si>
  <si>
    <t>R001</t>
  </si>
  <si>
    <t>Vybudování sjezdu do koryta včetně následného rozebrání</t>
  </si>
  <si>
    <t>-1000880845</t>
  </si>
  <si>
    <t>45</t>
  </si>
  <si>
    <t>R003</t>
  </si>
  <si>
    <t xml:space="preserve">Odvoz, složení, uložení sedimentu a přebytečné zeminy na vhodném místě v souladu s legislativou včetně poplatku je věcí zhotovitele </t>
  </si>
  <si>
    <t>-655407160</t>
  </si>
  <si>
    <t>761,500</t>
  </si>
  <si>
    <t>46</t>
  </si>
  <si>
    <t>R004</t>
  </si>
  <si>
    <t>poplatek za uložení štěpky</t>
  </si>
  <si>
    <t>-155068737</t>
  </si>
  <si>
    <t>47</t>
  </si>
  <si>
    <t>R005</t>
  </si>
  <si>
    <t>naložení, odvoz a poplatek za uložení všech pařezů na skládku</t>
  </si>
  <si>
    <t>223069613</t>
  </si>
  <si>
    <t>48</t>
  </si>
  <si>
    <t>R006</t>
  </si>
  <si>
    <t>naložení, odvoz a likvidace oplocení z areálu Agrodružstva Tištín</t>
  </si>
  <si>
    <t>-1284164798</t>
  </si>
  <si>
    <t>49</t>
  </si>
  <si>
    <t>R007</t>
  </si>
  <si>
    <t>vrbový plůtek - Vytrhání, naložení, odvoz a likvidace v souladu s legislativou včetně poplatku</t>
  </si>
  <si>
    <t>705989754</t>
  </si>
  <si>
    <t>2*110 "vrbový plůtek v patě v úseku 4"</t>
  </si>
  <si>
    <t>50</t>
  </si>
  <si>
    <t>R009</t>
  </si>
  <si>
    <t>Evidence odpadů, Vážní lístky</t>
  </si>
  <si>
    <t>1444961696</t>
  </si>
  <si>
    <t>51</t>
  </si>
  <si>
    <t>R010</t>
  </si>
  <si>
    <t>Extrémní místo provádění</t>
  </si>
  <si>
    <t>...</t>
  </si>
  <si>
    <t>-1510668580</t>
  </si>
  <si>
    <t>Poznámka k položce:_x000d_
náklady na ztížené provádění stavbeních prací v korytě v neobvyklém a práci ztěžujícím prostředí</t>
  </si>
  <si>
    <t>52</t>
  </si>
  <si>
    <t>R011</t>
  </si>
  <si>
    <t>Povodňový a havarijní plán</t>
  </si>
  <si>
    <t>318756753</t>
  </si>
  <si>
    <t>53</t>
  </si>
  <si>
    <t>R012</t>
  </si>
  <si>
    <t>Zajištění plnění povinností dle zákona č. 309_2006 Sb.</t>
  </si>
  <si>
    <t>1754949701</t>
  </si>
  <si>
    <t>54</t>
  </si>
  <si>
    <t>R013</t>
  </si>
  <si>
    <t>Bezpečnostní a hygienická opatření na staveništi</t>
  </si>
  <si>
    <t>-1930974017</t>
  </si>
  <si>
    <t>Poznámka k položce:_x000d_
Náklady na ochranu staveniště přd vstupem nepovolaných osob, včetně příslušného značením náklady na vypracování dokumentace pro provoz staveniště z hlediska požární ochrany a dopravně provozní řád</t>
  </si>
  <si>
    <t>55</t>
  </si>
  <si>
    <t>R014</t>
  </si>
  <si>
    <t>uvedení stavbou dotčených pozemků a komunikací do původního stavu a jejich protokolární převzetí od správců a vlastníků</t>
  </si>
  <si>
    <t>2064942754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</si>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</sst>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4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1251103" TargetMode="External" /><Relationship Id="rId2" Type="http://schemas.openxmlformats.org/officeDocument/2006/relationships/hyperlink" Target="https://podminky.urs.cz/item/CS_URS_2025_01/112101101" TargetMode="External" /><Relationship Id="rId3" Type="http://schemas.openxmlformats.org/officeDocument/2006/relationships/hyperlink" Target="https://podminky.urs.cz/item/CS_URS_2025_01/112155315" TargetMode="External" /><Relationship Id="rId4" Type="http://schemas.openxmlformats.org/officeDocument/2006/relationships/hyperlink" Target="https://podminky.urs.cz/item/CS_URS_2025_01/113106121" TargetMode="External" /><Relationship Id="rId5" Type="http://schemas.openxmlformats.org/officeDocument/2006/relationships/hyperlink" Target="https://podminky.urs.cz/item/CS_URS_2025_01/114203102" TargetMode="External" /><Relationship Id="rId6" Type="http://schemas.openxmlformats.org/officeDocument/2006/relationships/hyperlink" Target="https://podminky.urs.cz/item/CS_URS_2025_01/115101201" TargetMode="External" /><Relationship Id="rId7" Type="http://schemas.openxmlformats.org/officeDocument/2006/relationships/hyperlink" Target="https://podminky.urs.cz/item/CS_URS_2025_01/124253101" TargetMode="External" /><Relationship Id="rId8" Type="http://schemas.openxmlformats.org/officeDocument/2006/relationships/hyperlink" Target="https://podminky.urs.cz/item/CS_URS_2025_01/132251104" TargetMode="External" /><Relationship Id="rId9" Type="http://schemas.openxmlformats.org/officeDocument/2006/relationships/hyperlink" Target="https://podminky.urs.cz/item/CS_URS_2025_01/171153101" TargetMode="External" /><Relationship Id="rId10" Type="http://schemas.openxmlformats.org/officeDocument/2006/relationships/hyperlink" Target="https://podminky.urs.cz/item/CS_URS_2025_01/174251201" TargetMode="External" /><Relationship Id="rId11" Type="http://schemas.openxmlformats.org/officeDocument/2006/relationships/hyperlink" Target="https://podminky.urs.cz/item/CS_URS_2025_01/181411123" TargetMode="External" /><Relationship Id="rId12" Type="http://schemas.openxmlformats.org/officeDocument/2006/relationships/hyperlink" Target="https://podminky.urs.cz/item/CS_URS_2025_01/182151111" TargetMode="External" /><Relationship Id="rId13" Type="http://schemas.openxmlformats.org/officeDocument/2006/relationships/hyperlink" Target="https://podminky.urs.cz/item/CS_URS_2025_01/317321118" TargetMode="External" /><Relationship Id="rId14" Type="http://schemas.openxmlformats.org/officeDocument/2006/relationships/hyperlink" Target="https://podminky.urs.cz/item/CS_URS_2025_01/317353121" TargetMode="External" /><Relationship Id="rId15" Type="http://schemas.openxmlformats.org/officeDocument/2006/relationships/hyperlink" Target="https://podminky.urs.cz/item/CS_URS_2025_01/317361116" TargetMode="External" /><Relationship Id="rId16" Type="http://schemas.openxmlformats.org/officeDocument/2006/relationships/hyperlink" Target="https://podminky.urs.cz/item/CS_URS_2025_01/317361411" TargetMode="External" /><Relationship Id="rId17" Type="http://schemas.openxmlformats.org/officeDocument/2006/relationships/hyperlink" Target="https://podminky.urs.cz/item/CS_URS_2025_01/326217122" TargetMode="External" /><Relationship Id="rId18" Type="http://schemas.openxmlformats.org/officeDocument/2006/relationships/hyperlink" Target="https://podminky.urs.cz/item/CS_URS_2025_01/338171113" TargetMode="External" /><Relationship Id="rId19" Type="http://schemas.openxmlformats.org/officeDocument/2006/relationships/hyperlink" Target="https://podminky.urs.cz/item/CS_URS_2025_01/348401130" TargetMode="External" /><Relationship Id="rId20" Type="http://schemas.openxmlformats.org/officeDocument/2006/relationships/hyperlink" Target="https://podminky.urs.cz/item/CS_URS_2025_01/463211152" TargetMode="External" /><Relationship Id="rId21" Type="http://schemas.openxmlformats.org/officeDocument/2006/relationships/hyperlink" Target="https://podminky.urs.cz/item/CS_URS_2025_01/463211153" TargetMode="External" /><Relationship Id="rId22" Type="http://schemas.openxmlformats.org/officeDocument/2006/relationships/hyperlink" Target="https://podminky.urs.cz/item/CS_URS_2025_01/464511111" TargetMode="External" /><Relationship Id="rId23" Type="http://schemas.openxmlformats.org/officeDocument/2006/relationships/hyperlink" Target="https://podminky.urs.cz/item/CS_URS_2025_01/596811222" TargetMode="External" /><Relationship Id="rId24" Type="http://schemas.openxmlformats.org/officeDocument/2006/relationships/hyperlink" Target="https://podminky.urs.cz/item/CS_URS_2025_01/628635512" TargetMode="External" /><Relationship Id="rId25" Type="http://schemas.openxmlformats.org/officeDocument/2006/relationships/hyperlink" Target="https://podminky.urs.cz/item/CS_URS_2025_01/938903113" TargetMode="External" /><Relationship Id="rId26" Type="http://schemas.openxmlformats.org/officeDocument/2006/relationships/hyperlink" Target="https://podminky.urs.cz/item/CS_URS_2025_01/953961218" TargetMode="External" /><Relationship Id="rId27" Type="http://schemas.openxmlformats.org/officeDocument/2006/relationships/hyperlink" Target="https://podminky.urs.cz/item/CS_URS_2025_01/966071711" TargetMode="External" /><Relationship Id="rId28" Type="http://schemas.openxmlformats.org/officeDocument/2006/relationships/hyperlink" Target="https://podminky.urs.cz/item/CS_URS_2025_01/966071822" TargetMode="External" /><Relationship Id="rId29" Type="http://schemas.openxmlformats.org/officeDocument/2006/relationships/hyperlink" Target="https://podminky.urs.cz/item/CS_URS_2025_01/998332011" TargetMode="External" /><Relationship Id="rId30" Type="http://schemas.openxmlformats.org/officeDocument/2006/relationships/hyperlink" Target="https://podminky.urs.cz/item/CS_URS_2025_01/012164000" TargetMode="External" /><Relationship Id="rId31" Type="http://schemas.openxmlformats.org/officeDocument/2006/relationships/hyperlink" Target="https://podminky.urs.cz/item/CS_URS_2025_01/012214000" TargetMode="External" /><Relationship Id="rId32" Type="http://schemas.openxmlformats.org/officeDocument/2006/relationships/hyperlink" Target="https://podminky.urs.cz/item/CS_URS_2025_01/012444000" TargetMode="External" /><Relationship Id="rId33" Type="http://schemas.openxmlformats.org/officeDocument/2006/relationships/hyperlink" Target="https://podminky.urs.cz/item/CS_URS_2025_01/013254000" TargetMode="External" /><Relationship Id="rId34" Type="http://schemas.openxmlformats.org/officeDocument/2006/relationships/hyperlink" Target="https://podminky.urs.cz/item/CS_URS_2025_01/013274000" TargetMode="External" /><Relationship Id="rId35" Type="http://schemas.openxmlformats.org/officeDocument/2006/relationships/hyperlink" Target="https://podminky.urs.cz/item/CS_URS_2025_01/013284000" TargetMode="External" /><Relationship Id="rId36" Type="http://schemas.openxmlformats.org/officeDocument/2006/relationships/hyperlink" Target="https://podminky.urs.cz/item/CS_URS_2025_01/030001000" TargetMode="External" /><Relationship Id="rId37" Type="http://schemas.openxmlformats.org/officeDocument/2006/relationships/hyperlink" Target="https://podminky.urs.cz/item/CS_URS_2025_01/032403000" TargetMode="External" /><Relationship Id="rId38" Type="http://schemas.openxmlformats.org/officeDocument/2006/relationships/hyperlink" Target="https://podminky.urs.cz/item/CS_URS_2025_01/039002000" TargetMode="External" /><Relationship Id="rId3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27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36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50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001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Tištinka, Tištín, ř.km 2,470 – 2,885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Tištín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13. 5. 2025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Ing. Ondřej Polách</v>
      </c>
      <c r="AN49" s="65"/>
      <c r="AO49" s="65"/>
      <c r="AP49" s="65"/>
      <c r="AQ49" s="41"/>
      <c r="AR49" s="45"/>
      <c r="AS49" s="75" t="s">
        <v>51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52</v>
      </c>
      <c r="D52" s="88"/>
      <c r="E52" s="88"/>
      <c r="F52" s="88"/>
      <c r="G52" s="88"/>
      <c r="H52" s="89"/>
      <c r="I52" s="90" t="s">
        <v>53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54</v>
      </c>
      <c r="AH52" s="88"/>
      <c r="AI52" s="88"/>
      <c r="AJ52" s="88"/>
      <c r="AK52" s="88"/>
      <c r="AL52" s="88"/>
      <c r="AM52" s="88"/>
      <c r="AN52" s="90" t="s">
        <v>55</v>
      </c>
      <c r="AO52" s="88"/>
      <c r="AP52" s="88"/>
      <c r="AQ52" s="92" t="s">
        <v>56</v>
      </c>
      <c r="AR52" s="45"/>
      <c r="AS52" s="93" t="s">
        <v>57</v>
      </c>
      <c r="AT52" s="94" t="s">
        <v>58</v>
      </c>
      <c r="AU52" s="94" t="s">
        <v>59</v>
      </c>
      <c r="AV52" s="94" t="s">
        <v>60</v>
      </c>
      <c r="AW52" s="94" t="s">
        <v>61</v>
      </c>
      <c r="AX52" s="94" t="s">
        <v>62</v>
      </c>
      <c r="AY52" s="94" t="s">
        <v>63</v>
      </c>
      <c r="AZ52" s="94" t="s">
        <v>64</v>
      </c>
      <c r="BA52" s="94" t="s">
        <v>65</v>
      </c>
      <c r="BB52" s="94" t="s">
        <v>66</v>
      </c>
      <c r="BC52" s="94" t="s">
        <v>67</v>
      </c>
      <c r="BD52" s="95" t="s">
        <v>68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69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70</v>
      </c>
      <c r="BT54" s="110" t="s">
        <v>71</v>
      </c>
      <c r="BV54" s="110" t="s">
        <v>72</v>
      </c>
      <c r="BW54" s="110" t="s">
        <v>5</v>
      </c>
      <c r="BX54" s="110" t="s">
        <v>73</v>
      </c>
      <c r="CL54" s="110" t="s">
        <v>19</v>
      </c>
    </row>
    <row r="55" s="7" customFormat="1" ht="16.5" customHeight="1">
      <c r="A55" s="111" t="s">
        <v>74</v>
      </c>
      <c r="B55" s="112"/>
      <c r="C55" s="113"/>
      <c r="D55" s="114" t="s">
        <v>14</v>
      </c>
      <c r="E55" s="114"/>
      <c r="F55" s="114"/>
      <c r="G55" s="114"/>
      <c r="H55" s="114"/>
      <c r="I55" s="115"/>
      <c r="J55" s="114" t="s">
        <v>17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'001 - Tištinka, Tištín, ř...'!J28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75</v>
      </c>
      <c r="AR55" s="118"/>
      <c r="AS55" s="119">
        <v>0</v>
      </c>
      <c r="AT55" s="120">
        <f>ROUND(SUM(AV55:AW55),2)</f>
        <v>0</v>
      </c>
      <c r="AU55" s="121">
        <f>'001 - Tištinka, Tištín, ř...'!P84</f>
        <v>0</v>
      </c>
      <c r="AV55" s="120">
        <f>'001 - Tištinka, Tištín, ř...'!J31</f>
        <v>0</v>
      </c>
      <c r="AW55" s="120">
        <f>'001 - Tištinka, Tištín, ř...'!J32</f>
        <v>0</v>
      </c>
      <c r="AX55" s="120">
        <f>'001 - Tištinka, Tištín, ř...'!J33</f>
        <v>0</v>
      </c>
      <c r="AY55" s="120">
        <f>'001 - Tištinka, Tištín, ř...'!J34</f>
        <v>0</v>
      </c>
      <c r="AZ55" s="120">
        <f>'001 - Tištinka, Tištín, ř...'!F31</f>
        <v>0</v>
      </c>
      <c r="BA55" s="120">
        <f>'001 - Tištinka, Tištín, ř...'!F32</f>
        <v>0</v>
      </c>
      <c r="BB55" s="120">
        <f>'001 - Tištinka, Tištín, ř...'!F33</f>
        <v>0</v>
      </c>
      <c r="BC55" s="120">
        <f>'001 - Tištinka, Tištín, ř...'!F34</f>
        <v>0</v>
      </c>
      <c r="BD55" s="122">
        <f>'001 - Tištinka, Tištín, ř...'!F35</f>
        <v>0</v>
      </c>
      <c r="BE55" s="7"/>
      <c r="BT55" s="123" t="s">
        <v>76</v>
      </c>
      <c r="BU55" s="123" t="s">
        <v>77</v>
      </c>
      <c r="BV55" s="123" t="s">
        <v>72</v>
      </c>
      <c r="BW55" s="123" t="s">
        <v>5</v>
      </c>
      <c r="BX55" s="123" t="s">
        <v>73</v>
      </c>
      <c r="CL55" s="123" t="s">
        <v>19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x4F+cGcswH8TRvOnCdBZn+DVLto5fXlBDLA0Qlx8CAeswOATny2LRNV7nCB80RSNUbVVyaRZ/r6CJOymvqECQQ==" hashValue="3tjekApZESvXTeE9XsxZ2jpg/PuQi84S0rTCSjYJk6QZUN9WH/k/lxPCPhaJvi+I9opgBoE1pa3xcJ6F/IPnm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01 - Tištinka, Tištín, ř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5</v>
      </c>
    </row>
    <row r="3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21"/>
      <c r="AT3" s="18" t="s">
        <v>78</v>
      </c>
    </row>
    <row r="4" s="1" customFormat="1" ht="24.96" customHeight="1">
      <c r="B4" s="21"/>
      <c r="D4" s="126" t="s">
        <v>79</v>
      </c>
      <c r="L4" s="21"/>
      <c r="M4" s="127" t="s">
        <v>10</v>
      </c>
      <c r="AT4" s="18" t="s">
        <v>4</v>
      </c>
    </row>
    <row r="5" s="1" customFormat="1" ht="6.96" customHeight="1">
      <c r="B5" s="21"/>
      <c r="L5" s="21"/>
    </row>
    <row r="6" s="2" customFormat="1" ht="12" customHeight="1">
      <c r="A6" s="39"/>
      <c r="B6" s="45"/>
      <c r="C6" s="39"/>
      <c r="D6" s="128" t="s">
        <v>16</v>
      </c>
      <c r="E6" s="39"/>
      <c r="F6" s="39"/>
      <c r="G6" s="39"/>
      <c r="H6" s="39"/>
      <c r="I6" s="39"/>
      <c r="J6" s="39"/>
      <c r="K6" s="39"/>
      <c r="L6" s="12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</row>
    <row r="7" s="2" customFormat="1" ht="16.5" customHeight="1">
      <c r="A7" s="39"/>
      <c r="B7" s="45"/>
      <c r="C7" s="39"/>
      <c r="D7" s="39"/>
      <c r="E7" s="130" t="s">
        <v>17</v>
      </c>
      <c r="F7" s="39"/>
      <c r="G7" s="39"/>
      <c r="H7" s="39"/>
      <c r="I7" s="39"/>
      <c r="J7" s="39"/>
      <c r="K7" s="39"/>
      <c r="L7" s="12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</row>
    <row r="8" s="2" customFormat="1">
      <c r="A8" s="39"/>
      <c r="B8" s="45"/>
      <c r="C8" s="39"/>
      <c r="D8" s="39"/>
      <c r="E8" s="39"/>
      <c r="F8" s="39"/>
      <c r="G8" s="39"/>
      <c r="H8" s="39"/>
      <c r="I8" s="39"/>
      <c r="J8" s="39"/>
      <c r="K8" s="39"/>
      <c r="L8" s="12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2" customHeight="1">
      <c r="A9" s="39"/>
      <c r="B9" s="45"/>
      <c r="C9" s="39"/>
      <c r="D9" s="128" t="s">
        <v>18</v>
      </c>
      <c r="E9" s="39"/>
      <c r="F9" s="131" t="s">
        <v>19</v>
      </c>
      <c r="G9" s="39"/>
      <c r="H9" s="39"/>
      <c r="I9" s="128" t="s">
        <v>20</v>
      </c>
      <c r="J9" s="131" t="s">
        <v>19</v>
      </c>
      <c r="K9" s="39"/>
      <c r="L9" s="12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28" t="s">
        <v>21</v>
      </c>
      <c r="E10" s="39"/>
      <c r="F10" s="131" t="s">
        <v>22</v>
      </c>
      <c r="G10" s="39"/>
      <c r="H10" s="39"/>
      <c r="I10" s="128" t="s">
        <v>23</v>
      </c>
      <c r="J10" s="132" t="str">
        <f>'Rekapitulace stavby'!AN8</f>
        <v>13. 5. 2025</v>
      </c>
      <c r="K10" s="39"/>
      <c r="L10" s="12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0.8" customHeight="1">
      <c r="A11" s="39"/>
      <c r="B11" s="45"/>
      <c r="C11" s="39"/>
      <c r="D11" s="39"/>
      <c r="E11" s="39"/>
      <c r="F11" s="39"/>
      <c r="G11" s="39"/>
      <c r="H11" s="39"/>
      <c r="I11" s="39"/>
      <c r="J11" s="39"/>
      <c r="K11" s="39"/>
      <c r="L11" s="12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28" t="s">
        <v>25</v>
      </c>
      <c r="E12" s="39"/>
      <c r="F12" s="39"/>
      <c r="G12" s="39"/>
      <c r="H12" s="39"/>
      <c r="I12" s="128" t="s">
        <v>26</v>
      </c>
      <c r="J12" s="131" t="str">
        <f>IF('Rekapitulace stavby'!AN10="","",'Rekapitulace stavby'!AN10)</f>
        <v/>
      </c>
      <c r="K12" s="39"/>
      <c r="L12" s="12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8" customHeight="1">
      <c r="A13" s="39"/>
      <c r="B13" s="45"/>
      <c r="C13" s="39"/>
      <c r="D13" s="39"/>
      <c r="E13" s="131" t="str">
        <f>IF('Rekapitulace stavby'!E11="","",'Rekapitulace stavby'!E11)</f>
        <v xml:space="preserve"> </v>
      </c>
      <c r="F13" s="39"/>
      <c r="G13" s="39"/>
      <c r="H13" s="39"/>
      <c r="I13" s="128" t="s">
        <v>28</v>
      </c>
      <c r="J13" s="131" t="str">
        <f>IF('Rekapitulace stavby'!AN11="","",'Rekapitulace stavby'!AN11)</f>
        <v/>
      </c>
      <c r="K13" s="39"/>
      <c r="L13" s="12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6.96" customHeigh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2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28" t="s">
        <v>29</v>
      </c>
      <c r="E15" s="39"/>
      <c r="F15" s="39"/>
      <c r="G15" s="39"/>
      <c r="H15" s="39"/>
      <c r="I15" s="128" t="s">
        <v>26</v>
      </c>
      <c r="J15" s="34" t="str">
        <f>'Rekapitulace stavby'!AN13</f>
        <v>Vyplň údaj</v>
      </c>
      <c r="K15" s="39"/>
      <c r="L15" s="12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8" customHeight="1">
      <c r="A16" s="39"/>
      <c r="B16" s="45"/>
      <c r="C16" s="39"/>
      <c r="D16" s="39"/>
      <c r="E16" s="34" t="str">
        <f>'Rekapitulace stavby'!E14</f>
        <v>Vyplň údaj</v>
      </c>
      <c r="F16" s="131"/>
      <c r="G16" s="131"/>
      <c r="H16" s="131"/>
      <c r="I16" s="128" t="s">
        <v>28</v>
      </c>
      <c r="J16" s="34" t="str">
        <f>'Rekapitulace stavby'!AN14</f>
        <v>Vyplň údaj</v>
      </c>
      <c r="K16" s="39"/>
      <c r="L16" s="12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6.96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2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28" t="s">
        <v>31</v>
      </c>
      <c r="E18" s="39"/>
      <c r="F18" s="39"/>
      <c r="G18" s="39"/>
      <c r="H18" s="39"/>
      <c r="I18" s="128" t="s">
        <v>26</v>
      </c>
      <c r="J18" s="131" t="s">
        <v>19</v>
      </c>
      <c r="K18" s="39"/>
      <c r="L18" s="12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1" t="s">
        <v>32</v>
      </c>
      <c r="F19" s="39"/>
      <c r="G19" s="39"/>
      <c r="H19" s="39"/>
      <c r="I19" s="128" t="s">
        <v>28</v>
      </c>
      <c r="J19" s="131" t="s">
        <v>19</v>
      </c>
      <c r="K19" s="39"/>
      <c r="L19" s="12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2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28" t="s">
        <v>34</v>
      </c>
      <c r="E21" s="39"/>
      <c r="F21" s="39"/>
      <c r="G21" s="39"/>
      <c r="H21" s="39"/>
      <c r="I21" s="128" t="s">
        <v>26</v>
      </c>
      <c r="J21" s="131" t="str">
        <f>IF('Rekapitulace stavby'!AN19="","",'Rekapitulace stavby'!AN19)</f>
        <v/>
      </c>
      <c r="K21" s="39"/>
      <c r="L21" s="12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131" t="str">
        <f>IF('Rekapitulace stavby'!E20="","",'Rekapitulace stavby'!E20)</f>
        <v xml:space="preserve"> </v>
      </c>
      <c r="F22" s="39"/>
      <c r="G22" s="39"/>
      <c r="H22" s="39"/>
      <c r="I22" s="128" t="s">
        <v>28</v>
      </c>
      <c r="J22" s="131" t="str">
        <f>IF('Rekapitulace stavby'!AN20="","",'Rekapitulace stavby'!AN20)</f>
        <v/>
      </c>
      <c r="K22" s="39"/>
      <c r="L22" s="12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2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28" t="s">
        <v>35</v>
      </c>
      <c r="E24" s="39"/>
      <c r="F24" s="39"/>
      <c r="G24" s="39"/>
      <c r="H24" s="39"/>
      <c r="I24" s="39"/>
      <c r="J24" s="39"/>
      <c r="K24" s="39"/>
      <c r="L24" s="12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8" customFormat="1" ht="47.25" customHeight="1">
      <c r="A25" s="133"/>
      <c r="B25" s="134"/>
      <c r="C25" s="133"/>
      <c r="D25" s="133"/>
      <c r="E25" s="135" t="s">
        <v>36</v>
      </c>
      <c r="F25" s="135"/>
      <c r="G25" s="135"/>
      <c r="H25" s="135"/>
      <c r="I25" s="133"/>
      <c r="J25" s="133"/>
      <c r="K25" s="133"/>
      <c r="L25" s="136"/>
      <c r="S25" s="133"/>
      <c r="T25" s="133"/>
      <c r="U25" s="133"/>
      <c r="V25" s="133"/>
      <c r="W25" s="133"/>
      <c r="X25" s="133"/>
      <c r="Y25" s="133"/>
      <c r="Z25" s="133"/>
      <c r="AA25" s="133"/>
      <c r="AB25" s="133"/>
      <c r="AC25" s="133"/>
      <c r="AD25" s="133"/>
      <c r="AE25" s="133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2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137"/>
      <c r="E27" s="137"/>
      <c r="F27" s="137"/>
      <c r="G27" s="137"/>
      <c r="H27" s="137"/>
      <c r="I27" s="137"/>
      <c r="J27" s="137"/>
      <c r="K27" s="137"/>
      <c r="L27" s="12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25.44" customHeight="1">
      <c r="A28" s="39"/>
      <c r="B28" s="45"/>
      <c r="C28" s="39"/>
      <c r="D28" s="138" t="s">
        <v>37</v>
      </c>
      <c r="E28" s="39"/>
      <c r="F28" s="39"/>
      <c r="G28" s="39"/>
      <c r="H28" s="39"/>
      <c r="I28" s="39"/>
      <c r="J28" s="139">
        <f>ROUND(J84, 2)</f>
        <v>0</v>
      </c>
      <c r="K28" s="39"/>
      <c r="L28" s="12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37"/>
      <c r="E29" s="137"/>
      <c r="F29" s="137"/>
      <c r="G29" s="137"/>
      <c r="H29" s="137"/>
      <c r="I29" s="137"/>
      <c r="J29" s="137"/>
      <c r="K29" s="137"/>
      <c r="L29" s="12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39"/>
      <c r="E30" s="39"/>
      <c r="F30" s="140" t="s">
        <v>39</v>
      </c>
      <c r="G30" s="39"/>
      <c r="H30" s="39"/>
      <c r="I30" s="140" t="s">
        <v>38</v>
      </c>
      <c r="J30" s="140" t="s">
        <v>40</v>
      </c>
      <c r="K30" s="39"/>
      <c r="L30" s="12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41" t="s">
        <v>41</v>
      </c>
      <c r="E31" s="128" t="s">
        <v>42</v>
      </c>
      <c r="F31" s="142">
        <f>ROUND((SUM(BE84:BE307)),  2)</f>
        <v>0</v>
      </c>
      <c r="G31" s="39"/>
      <c r="H31" s="39"/>
      <c r="I31" s="143">
        <v>0.20999999999999999</v>
      </c>
      <c r="J31" s="142">
        <f>ROUND(((SUM(BE84:BE307))*I31),  2)</f>
        <v>0</v>
      </c>
      <c r="K31" s="39"/>
      <c r="L31" s="12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128" t="s">
        <v>43</v>
      </c>
      <c r="F32" s="142">
        <f>ROUND((SUM(BF84:BF307)),  2)</f>
        <v>0</v>
      </c>
      <c r="G32" s="39"/>
      <c r="H32" s="39"/>
      <c r="I32" s="143">
        <v>0.12</v>
      </c>
      <c r="J32" s="142">
        <f>ROUND(((SUM(BF84:BF307))*I32),  2)</f>
        <v>0</v>
      </c>
      <c r="K32" s="39"/>
      <c r="L32" s="12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39"/>
      <c r="E33" s="128" t="s">
        <v>44</v>
      </c>
      <c r="F33" s="142">
        <f>ROUND((SUM(BG84:BG307)),  2)</f>
        <v>0</v>
      </c>
      <c r="G33" s="39"/>
      <c r="H33" s="39"/>
      <c r="I33" s="143">
        <v>0.20999999999999999</v>
      </c>
      <c r="J33" s="142">
        <f>0</f>
        <v>0</v>
      </c>
      <c r="K33" s="39"/>
      <c r="L33" s="12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28" t="s">
        <v>45</v>
      </c>
      <c r="F34" s="142">
        <f>ROUND((SUM(BH84:BH307)),  2)</f>
        <v>0</v>
      </c>
      <c r="G34" s="39"/>
      <c r="H34" s="39"/>
      <c r="I34" s="143">
        <v>0.12</v>
      </c>
      <c r="J34" s="142">
        <f>0</f>
        <v>0</v>
      </c>
      <c r="K34" s="39"/>
      <c r="L34" s="12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28" t="s">
        <v>46</v>
      </c>
      <c r="F35" s="142">
        <f>ROUND((SUM(BI84:BI307)),  2)</f>
        <v>0</v>
      </c>
      <c r="G35" s="39"/>
      <c r="H35" s="39"/>
      <c r="I35" s="143">
        <v>0</v>
      </c>
      <c r="J35" s="142">
        <f>0</f>
        <v>0</v>
      </c>
      <c r="K35" s="39"/>
      <c r="L35" s="12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6.96" customHeight="1">
      <c r="A36" s="39"/>
      <c r="B36" s="45"/>
      <c r="C36" s="39"/>
      <c r="D36" s="39"/>
      <c r="E36" s="39"/>
      <c r="F36" s="39"/>
      <c r="G36" s="39"/>
      <c r="H36" s="39"/>
      <c r="I36" s="39"/>
      <c r="J36" s="39"/>
      <c r="K36" s="39"/>
      <c r="L36" s="12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25.44" customHeight="1">
      <c r="A37" s="39"/>
      <c r="B37" s="45"/>
      <c r="C37" s="144"/>
      <c r="D37" s="145" t="s">
        <v>47</v>
      </c>
      <c r="E37" s="146"/>
      <c r="F37" s="146"/>
      <c r="G37" s="147" t="s">
        <v>48</v>
      </c>
      <c r="H37" s="148" t="s">
        <v>49</v>
      </c>
      <c r="I37" s="146"/>
      <c r="J37" s="149">
        <f>SUM(J28:J35)</f>
        <v>0</v>
      </c>
      <c r="K37" s="150"/>
      <c r="L37" s="12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151"/>
      <c r="C38" s="152"/>
      <c r="D38" s="152"/>
      <c r="E38" s="152"/>
      <c r="F38" s="152"/>
      <c r="G38" s="152"/>
      <c r="H38" s="152"/>
      <c r="I38" s="152"/>
      <c r="J38" s="152"/>
      <c r="K38" s="152"/>
      <c r="L38" s="12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42" s="2" customFormat="1" ht="6.96" customHeight="1">
      <c r="A42" s="39"/>
      <c r="B42" s="153"/>
      <c r="C42" s="154"/>
      <c r="D42" s="154"/>
      <c r="E42" s="154"/>
      <c r="F42" s="154"/>
      <c r="G42" s="154"/>
      <c r="H42" s="154"/>
      <c r="I42" s="154"/>
      <c r="J42" s="154"/>
      <c r="K42" s="154"/>
      <c r="L42" s="12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4.96" customHeight="1">
      <c r="A43" s="39"/>
      <c r="B43" s="40"/>
      <c r="C43" s="24" t="s">
        <v>80</v>
      </c>
      <c r="D43" s="41"/>
      <c r="E43" s="41"/>
      <c r="F43" s="41"/>
      <c r="G43" s="41"/>
      <c r="H43" s="41"/>
      <c r="I43" s="41"/>
      <c r="J43" s="41"/>
      <c r="K43" s="41"/>
      <c r="L43" s="12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6.96" customHeight="1">
      <c r="A44" s="39"/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12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12" customHeight="1">
      <c r="A45" s="39"/>
      <c r="B45" s="40"/>
      <c r="C45" s="33" t="s">
        <v>16</v>
      </c>
      <c r="D45" s="41"/>
      <c r="E45" s="41"/>
      <c r="F45" s="41"/>
      <c r="G45" s="41"/>
      <c r="H45" s="41"/>
      <c r="I45" s="41"/>
      <c r="J45" s="41"/>
      <c r="K45" s="41"/>
      <c r="L45" s="12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16.5" customHeight="1">
      <c r="A46" s="39"/>
      <c r="B46" s="40"/>
      <c r="C46" s="41"/>
      <c r="D46" s="41"/>
      <c r="E46" s="70" t="str">
        <f>E7</f>
        <v>Tištinka, Tištín, ř.km 2,470 – 2,885</v>
      </c>
      <c r="F46" s="41"/>
      <c r="G46" s="41"/>
      <c r="H46" s="41"/>
      <c r="I46" s="41"/>
      <c r="J46" s="41"/>
      <c r="K46" s="41"/>
      <c r="L46" s="12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6.96" customHeight="1">
      <c r="A47" s="39"/>
      <c r="B47" s="40"/>
      <c r="C47" s="41"/>
      <c r="D47" s="41"/>
      <c r="E47" s="41"/>
      <c r="F47" s="41"/>
      <c r="G47" s="41"/>
      <c r="H47" s="41"/>
      <c r="I47" s="41"/>
      <c r="J47" s="41"/>
      <c r="K47" s="41"/>
      <c r="L47" s="12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2" customHeight="1">
      <c r="A48" s="39"/>
      <c r="B48" s="40"/>
      <c r="C48" s="33" t="s">
        <v>21</v>
      </c>
      <c r="D48" s="41"/>
      <c r="E48" s="41"/>
      <c r="F48" s="28" t="str">
        <f>F10</f>
        <v>Tištín</v>
      </c>
      <c r="G48" s="41"/>
      <c r="H48" s="41"/>
      <c r="I48" s="33" t="s">
        <v>23</v>
      </c>
      <c r="J48" s="73" t="str">
        <f>IF(J10="","",J10)</f>
        <v>13. 5. 2025</v>
      </c>
      <c r="K48" s="41"/>
      <c r="L48" s="12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6.96" customHeight="1">
      <c r="A49" s="39"/>
      <c r="B49" s="40"/>
      <c r="C49" s="41"/>
      <c r="D49" s="41"/>
      <c r="E49" s="41"/>
      <c r="F49" s="41"/>
      <c r="G49" s="41"/>
      <c r="H49" s="41"/>
      <c r="I49" s="41"/>
      <c r="J49" s="41"/>
      <c r="K49" s="41"/>
      <c r="L49" s="12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5.15" customHeight="1">
      <c r="A50" s="39"/>
      <c r="B50" s="40"/>
      <c r="C50" s="33" t="s">
        <v>25</v>
      </c>
      <c r="D50" s="41"/>
      <c r="E50" s="41"/>
      <c r="F50" s="28" t="str">
        <f>E13</f>
        <v xml:space="preserve"> </v>
      </c>
      <c r="G50" s="41"/>
      <c r="H50" s="41"/>
      <c r="I50" s="33" t="s">
        <v>31</v>
      </c>
      <c r="J50" s="37" t="str">
        <f>E19</f>
        <v>Ing. Ondřej Polách</v>
      </c>
      <c r="K50" s="41"/>
      <c r="L50" s="12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5.15" customHeight="1">
      <c r="A51" s="39"/>
      <c r="B51" s="40"/>
      <c r="C51" s="33" t="s">
        <v>29</v>
      </c>
      <c r="D51" s="41"/>
      <c r="E51" s="41"/>
      <c r="F51" s="28" t="str">
        <f>IF(E16="","",E16)</f>
        <v>Vyplň údaj</v>
      </c>
      <c r="G51" s="41"/>
      <c r="H51" s="41"/>
      <c r="I51" s="33" t="s">
        <v>34</v>
      </c>
      <c r="J51" s="37" t="str">
        <f>E22</f>
        <v xml:space="preserve"> </v>
      </c>
      <c r="K51" s="41"/>
      <c r="L51" s="12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0.32" customHeight="1">
      <c r="A52" s="39"/>
      <c r="B52" s="40"/>
      <c r="C52" s="41"/>
      <c r="D52" s="41"/>
      <c r="E52" s="41"/>
      <c r="F52" s="41"/>
      <c r="G52" s="41"/>
      <c r="H52" s="41"/>
      <c r="I52" s="41"/>
      <c r="J52" s="41"/>
      <c r="K52" s="41"/>
      <c r="L52" s="12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29.28" customHeight="1">
      <c r="A53" s="39"/>
      <c r="B53" s="40"/>
      <c r="C53" s="155" t="s">
        <v>81</v>
      </c>
      <c r="D53" s="156"/>
      <c r="E53" s="156"/>
      <c r="F53" s="156"/>
      <c r="G53" s="156"/>
      <c r="H53" s="156"/>
      <c r="I53" s="156"/>
      <c r="J53" s="157" t="s">
        <v>82</v>
      </c>
      <c r="K53" s="156"/>
      <c r="L53" s="12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0.32" customHeight="1">
      <c r="A54" s="39"/>
      <c r="B54" s="40"/>
      <c r="C54" s="41"/>
      <c r="D54" s="41"/>
      <c r="E54" s="41"/>
      <c r="F54" s="41"/>
      <c r="G54" s="41"/>
      <c r="H54" s="41"/>
      <c r="I54" s="41"/>
      <c r="J54" s="41"/>
      <c r="K54" s="41"/>
      <c r="L54" s="12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2.8" customHeight="1">
      <c r="A55" s="39"/>
      <c r="B55" s="40"/>
      <c r="C55" s="158" t="s">
        <v>69</v>
      </c>
      <c r="D55" s="41"/>
      <c r="E55" s="41"/>
      <c r="F55" s="41"/>
      <c r="G55" s="41"/>
      <c r="H55" s="41"/>
      <c r="I55" s="41"/>
      <c r="J55" s="103">
        <f>J84</f>
        <v>0</v>
      </c>
      <c r="K55" s="41"/>
      <c r="L55" s="12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U55" s="18" t="s">
        <v>83</v>
      </c>
    </row>
    <row r="56" s="9" customFormat="1" ht="24.96" customHeight="1">
      <c r="A56" s="9"/>
      <c r="B56" s="159"/>
      <c r="C56" s="160"/>
      <c r="D56" s="161" t="s">
        <v>84</v>
      </c>
      <c r="E56" s="162"/>
      <c r="F56" s="162"/>
      <c r="G56" s="162"/>
      <c r="H56" s="162"/>
      <c r="I56" s="162"/>
      <c r="J56" s="163">
        <f>J85</f>
        <v>0</v>
      </c>
      <c r="K56" s="160"/>
      <c r="L56" s="164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5"/>
      <c r="C57" s="166"/>
      <c r="D57" s="167" t="s">
        <v>85</v>
      </c>
      <c r="E57" s="168"/>
      <c r="F57" s="168"/>
      <c r="G57" s="168"/>
      <c r="H57" s="168"/>
      <c r="I57" s="168"/>
      <c r="J57" s="169">
        <f>J86</f>
        <v>0</v>
      </c>
      <c r="K57" s="166"/>
      <c r="L57" s="17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5"/>
      <c r="C58" s="166"/>
      <c r="D58" s="167" t="s">
        <v>86</v>
      </c>
      <c r="E58" s="168"/>
      <c r="F58" s="168"/>
      <c r="G58" s="168"/>
      <c r="H58" s="168"/>
      <c r="I58" s="168"/>
      <c r="J58" s="169">
        <f>J155</f>
        <v>0</v>
      </c>
      <c r="K58" s="166"/>
      <c r="L58" s="17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5"/>
      <c r="C59" s="166"/>
      <c r="D59" s="167" t="s">
        <v>87</v>
      </c>
      <c r="E59" s="168"/>
      <c r="F59" s="168"/>
      <c r="G59" s="168"/>
      <c r="H59" s="168"/>
      <c r="I59" s="168"/>
      <c r="J59" s="169">
        <f>J192</f>
        <v>0</v>
      </c>
      <c r="K59" s="166"/>
      <c r="L59" s="17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5"/>
      <c r="C60" s="166"/>
      <c r="D60" s="167" t="s">
        <v>88</v>
      </c>
      <c r="E60" s="168"/>
      <c r="F60" s="168"/>
      <c r="G60" s="168"/>
      <c r="H60" s="168"/>
      <c r="I60" s="168"/>
      <c r="J60" s="169">
        <f>J211</f>
        <v>0</v>
      </c>
      <c r="K60" s="166"/>
      <c r="L60" s="17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5"/>
      <c r="C61" s="166"/>
      <c r="D61" s="167" t="s">
        <v>89</v>
      </c>
      <c r="E61" s="168"/>
      <c r="F61" s="168"/>
      <c r="G61" s="168"/>
      <c r="H61" s="168"/>
      <c r="I61" s="168"/>
      <c r="J61" s="169">
        <f>J216</f>
        <v>0</v>
      </c>
      <c r="K61" s="166"/>
      <c r="L61" s="17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5"/>
      <c r="C62" s="166"/>
      <c r="D62" s="167" t="s">
        <v>90</v>
      </c>
      <c r="E62" s="168"/>
      <c r="F62" s="168"/>
      <c r="G62" s="168"/>
      <c r="H62" s="168"/>
      <c r="I62" s="168"/>
      <c r="J62" s="169">
        <f>J224</f>
        <v>0</v>
      </c>
      <c r="K62" s="166"/>
      <c r="L62" s="17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5"/>
      <c r="C63" s="166"/>
      <c r="D63" s="167" t="s">
        <v>91</v>
      </c>
      <c r="E63" s="168"/>
      <c r="F63" s="168"/>
      <c r="G63" s="168"/>
      <c r="H63" s="168"/>
      <c r="I63" s="168"/>
      <c r="J63" s="169">
        <f>J242</f>
        <v>0</v>
      </c>
      <c r="K63" s="166"/>
      <c r="L63" s="17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59"/>
      <c r="C64" s="160"/>
      <c r="D64" s="161" t="s">
        <v>92</v>
      </c>
      <c r="E64" s="162"/>
      <c r="F64" s="162"/>
      <c r="G64" s="162"/>
      <c r="H64" s="162"/>
      <c r="I64" s="162"/>
      <c r="J64" s="163">
        <f>J246</f>
        <v>0</v>
      </c>
      <c r="K64" s="160"/>
      <c r="L64" s="16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65"/>
      <c r="C65" s="166"/>
      <c r="D65" s="167" t="s">
        <v>93</v>
      </c>
      <c r="E65" s="168"/>
      <c r="F65" s="168"/>
      <c r="G65" s="168"/>
      <c r="H65" s="168"/>
      <c r="I65" s="168"/>
      <c r="J65" s="169">
        <f>J247</f>
        <v>0</v>
      </c>
      <c r="K65" s="166"/>
      <c r="L65" s="17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5"/>
      <c r="C66" s="166"/>
      <c r="D66" s="167" t="s">
        <v>94</v>
      </c>
      <c r="E66" s="168"/>
      <c r="F66" s="168"/>
      <c r="G66" s="168"/>
      <c r="H66" s="168"/>
      <c r="I66" s="168"/>
      <c r="J66" s="169">
        <f>J268</f>
        <v>0</v>
      </c>
      <c r="K66" s="166"/>
      <c r="L66" s="17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2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2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2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95</v>
      </c>
      <c r="D73" s="41"/>
      <c r="E73" s="41"/>
      <c r="F73" s="41"/>
      <c r="G73" s="41"/>
      <c r="H73" s="41"/>
      <c r="I73" s="41"/>
      <c r="J73" s="41"/>
      <c r="K73" s="41"/>
      <c r="L73" s="12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2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2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E7</f>
        <v>Tištinka, Tištín, ř.km 2,470 – 2,885</v>
      </c>
      <c r="F76" s="41"/>
      <c r="G76" s="41"/>
      <c r="H76" s="41"/>
      <c r="I76" s="41"/>
      <c r="J76" s="41"/>
      <c r="K76" s="41"/>
      <c r="L76" s="12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2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F10</f>
        <v>Tištín</v>
      </c>
      <c r="G78" s="41"/>
      <c r="H78" s="41"/>
      <c r="I78" s="33" t="s">
        <v>23</v>
      </c>
      <c r="J78" s="73" t="str">
        <f>IF(J10="","",J10)</f>
        <v>13. 5. 2025</v>
      </c>
      <c r="K78" s="41"/>
      <c r="L78" s="12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2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25</v>
      </c>
      <c r="D80" s="41"/>
      <c r="E80" s="41"/>
      <c r="F80" s="28" t="str">
        <f>E13</f>
        <v xml:space="preserve"> </v>
      </c>
      <c r="G80" s="41"/>
      <c r="H80" s="41"/>
      <c r="I80" s="33" t="s">
        <v>31</v>
      </c>
      <c r="J80" s="37" t="str">
        <f>E19</f>
        <v>Ing. Ondřej Polách</v>
      </c>
      <c r="K80" s="41"/>
      <c r="L80" s="12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29</v>
      </c>
      <c r="D81" s="41"/>
      <c r="E81" s="41"/>
      <c r="F81" s="28" t="str">
        <f>IF(E16="","",E16)</f>
        <v>Vyplň údaj</v>
      </c>
      <c r="G81" s="41"/>
      <c r="H81" s="41"/>
      <c r="I81" s="33" t="s">
        <v>34</v>
      </c>
      <c r="J81" s="37" t="str">
        <f>E22</f>
        <v xml:space="preserve"> </v>
      </c>
      <c r="K81" s="41"/>
      <c r="L81" s="12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2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1"/>
      <c r="B83" s="172"/>
      <c r="C83" s="173" t="s">
        <v>96</v>
      </c>
      <c r="D83" s="174" t="s">
        <v>56</v>
      </c>
      <c r="E83" s="174" t="s">
        <v>52</v>
      </c>
      <c r="F83" s="174" t="s">
        <v>53</v>
      </c>
      <c r="G83" s="174" t="s">
        <v>97</v>
      </c>
      <c r="H83" s="174" t="s">
        <v>98</v>
      </c>
      <c r="I83" s="174" t="s">
        <v>99</v>
      </c>
      <c r="J83" s="174" t="s">
        <v>82</v>
      </c>
      <c r="K83" s="175" t="s">
        <v>100</v>
      </c>
      <c r="L83" s="176"/>
      <c r="M83" s="93" t="s">
        <v>19</v>
      </c>
      <c r="N83" s="94" t="s">
        <v>41</v>
      </c>
      <c r="O83" s="94" t="s">
        <v>101</v>
      </c>
      <c r="P83" s="94" t="s">
        <v>102</v>
      </c>
      <c r="Q83" s="94" t="s">
        <v>103</v>
      </c>
      <c r="R83" s="94" t="s">
        <v>104</v>
      </c>
      <c r="S83" s="94" t="s">
        <v>105</v>
      </c>
      <c r="T83" s="95" t="s">
        <v>106</v>
      </c>
      <c r="U83" s="171"/>
      <c r="V83" s="171"/>
      <c r="W83" s="171"/>
      <c r="X83" s="171"/>
      <c r="Y83" s="171"/>
      <c r="Z83" s="171"/>
      <c r="AA83" s="171"/>
      <c r="AB83" s="171"/>
      <c r="AC83" s="171"/>
      <c r="AD83" s="171"/>
      <c r="AE83" s="171"/>
    </row>
    <row r="84" s="2" customFormat="1" ht="22.8" customHeight="1">
      <c r="A84" s="39"/>
      <c r="B84" s="40"/>
      <c r="C84" s="100" t="s">
        <v>107</v>
      </c>
      <c r="D84" s="41"/>
      <c r="E84" s="41"/>
      <c r="F84" s="41"/>
      <c r="G84" s="41"/>
      <c r="H84" s="41"/>
      <c r="I84" s="41"/>
      <c r="J84" s="177">
        <f>BK84</f>
        <v>0</v>
      </c>
      <c r="K84" s="41"/>
      <c r="L84" s="45"/>
      <c r="M84" s="96"/>
      <c r="N84" s="178"/>
      <c r="O84" s="97"/>
      <c r="P84" s="179">
        <f>P85+P246</f>
        <v>0</v>
      </c>
      <c r="Q84" s="97"/>
      <c r="R84" s="179">
        <f>R85+R246</f>
        <v>1704.4822921000002</v>
      </c>
      <c r="S84" s="97"/>
      <c r="T84" s="180">
        <f>T85+T246</f>
        <v>420.19430000000006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70</v>
      </c>
      <c r="AU84" s="18" t="s">
        <v>83</v>
      </c>
      <c r="BK84" s="181">
        <f>BK85+BK246</f>
        <v>0</v>
      </c>
    </row>
    <row r="85" s="12" customFormat="1" ht="25.92" customHeight="1">
      <c r="A85" s="12"/>
      <c r="B85" s="182"/>
      <c r="C85" s="183"/>
      <c r="D85" s="184" t="s">
        <v>70</v>
      </c>
      <c r="E85" s="185" t="s">
        <v>108</v>
      </c>
      <c r="F85" s="185" t="s">
        <v>109</v>
      </c>
      <c r="G85" s="183"/>
      <c r="H85" s="183"/>
      <c r="I85" s="186"/>
      <c r="J85" s="187">
        <f>BK85</f>
        <v>0</v>
      </c>
      <c r="K85" s="183"/>
      <c r="L85" s="188"/>
      <c r="M85" s="189"/>
      <c r="N85" s="190"/>
      <c r="O85" s="190"/>
      <c r="P85" s="191">
        <f>P86+P155+P192+P211+P216+P224+P242</f>
        <v>0</v>
      </c>
      <c r="Q85" s="190"/>
      <c r="R85" s="191">
        <f>R86+R155+R192+R211+R216+R224+R242</f>
        <v>1704.4822921000002</v>
      </c>
      <c r="S85" s="190"/>
      <c r="T85" s="192">
        <f>T86+T155+T192+T211+T216+T224+T242</f>
        <v>420.19430000000006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3" t="s">
        <v>76</v>
      </c>
      <c r="AT85" s="194" t="s">
        <v>70</v>
      </c>
      <c r="AU85" s="194" t="s">
        <v>71</v>
      </c>
      <c r="AY85" s="193" t="s">
        <v>110</v>
      </c>
      <c r="BK85" s="195">
        <f>BK86+BK155+BK192+BK211+BK216+BK224+BK242</f>
        <v>0</v>
      </c>
    </row>
    <row r="86" s="12" customFormat="1" ht="22.8" customHeight="1">
      <c r="A86" s="12"/>
      <c r="B86" s="182"/>
      <c r="C86" s="183"/>
      <c r="D86" s="184" t="s">
        <v>70</v>
      </c>
      <c r="E86" s="196" t="s">
        <v>76</v>
      </c>
      <c r="F86" s="196" t="s">
        <v>111</v>
      </c>
      <c r="G86" s="183"/>
      <c r="H86" s="183"/>
      <c r="I86" s="186"/>
      <c r="J86" s="197">
        <f>BK86</f>
        <v>0</v>
      </c>
      <c r="K86" s="183"/>
      <c r="L86" s="188"/>
      <c r="M86" s="189"/>
      <c r="N86" s="190"/>
      <c r="O86" s="190"/>
      <c r="P86" s="191">
        <f>SUM(P87:P154)</f>
        <v>0</v>
      </c>
      <c r="Q86" s="190"/>
      <c r="R86" s="191">
        <f>SUM(R87:R154)</f>
        <v>0.016060000000000001</v>
      </c>
      <c r="S86" s="190"/>
      <c r="T86" s="192">
        <f>SUM(T87:T154)</f>
        <v>415.51500000000004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3" t="s">
        <v>76</v>
      </c>
      <c r="AT86" s="194" t="s">
        <v>70</v>
      </c>
      <c r="AU86" s="194" t="s">
        <v>76</v>
      </c>
      <c r="AY86" s="193" t="s">
        <v>110</v>
      </c>
      <c r="BK86" s="195">
        <f>SUM(BK87:BK154)</f>
        <v>0</v>
      </c>
    </row>
    <row r="87" s="2" customFormat="1" ht="24.15" customHeight="1">
      <c r="A87" s="39"/>
      <c r="B87" s="40"/>
      <c r="C87" s="198" t="s">
        <v>76</v>
      </c>
      <c r="D87" s="198" t="s">
        <v>112</v>
      </c>
      <c r="E87" s="199" t="s">
        <v>113</v>
      </c>
      <c r="F87" s="200" t="s">
        <v>114</v>
      </c>
      <c r="G87" s="201" t="s">
        <v>115</v>
      </c>
      <c r="H87" s="202">
        <v>1010</v>
      </c>
      <c r="I87" s="203"/>
      <c r="J87" s="204">
        <f>ROUND(I87*H87,2)</f>
        <v>0</v>
      </c>
      <c r="K87" s="200" t="s">
        <v>116</v>
      </c>
      <c r="L87" s="45"/>
      <c r="M87" s="205" t="s">
        <v>19</v>
      </c>
      <c r="N87" s="206" t="s">
        <v>42</v>
      </c>
      <c r="O87" s="85"/>
      <c r="P87" s="207">
        <f>O87*H87</f>
        <v>0</v>
      </c>
      <c r="Q87" s="207">
        <v>0</v>
      </c>
      <c r="R87" s="207">
        <f>Q87*H87</f>
        <v>0</v>
      </c>
      <c r="S87" s="207">
        <v>0</v>
      </c>
      <c r="T87" s="208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09" t="s">
        <v>117</v>
      </c>
      <c r="AT87" s="209" t="s">
        <v>112</v>
      </c>
      <c r="AU87" s="209" t="s">
        <v>78</v>
      </c>
      <c r="AY87" s="18" t="s">
        <v>110</v>
      </c>
      <c r="BE87" s="210">
        <f>IF(N87="základní",J87,0)</f>
        <v>0</v>
      </c>
      <c r="BF87" s="210">
        <f>IF(N87="snížená",J87,0)</f>
        <v>0</v>
      </c>
      <c r="BG87" s="210">
        <f>IF(N87="zákl. přenesená",J87,0)</f>
        <v>0</v>
      </c>
      <c r="BH87" s="210">
        <f>IF(N87="sníž. přenesená",J87,0)</f>
        <v>0</v>
      </c>
      <c r="BI87" s="210">
        <f>IF(N87="nulová",J87,0)</f>
        <v>0</v>
      </c>
      <c r="BJ87" s="18" t="s">
        <v>76</v>
      </c>
      <c r="BK87" s="210">
        <f>ROUND(I87*H87,2)</f>
        <v>0</v>
      </c>
      <c r="BL87" s="18" t="s">
        <v>117</v>
      </c>
      <c r="BM87" s="209" t="s">
        <v>118</v>
      </c>
    </row>
    <row r="88" s="2" customFormat="1">
      <c r="A88" s="39"/>
      <c r="B88" s="40"/>
      <c r="C88" s="41"/>
      <c r="D88" s="211" t="s">
        <v>119</v>
      </c>
      <c r="E88" s="41"/>
      <c r="F88" s="212" t="s">
        <v>120</v>
      </c>
      <c r="G88" s="41"/>
      <c r="H88" s="41"/>
      <c r="I88" s="213"/>
      <c r="J88" s="41"/>
      <c r="K88" s="41"/>
      <c r="L88" s="45"/>
      <c r="M88" s="214"/>
      <c r="N88" s="215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119</v>
      </c>
      <c r="AU88" s="18" t="s">
        <v>78</v>
      </c>
    </row>
    <row r="89" s="2" customFormat="1">
      <c r="A89" s="39"/>
      <c r="B89" s="40"/>
      <c r="C89" s="41"/>
      <c r="D89" s="216" t="s">
        <v>121</v>
      </c>
      <c r="E89" s="41"/>
      <c r="F89" s="217" t="s">
        <v>122</v>
      </c>
      <c r="G89" s="41"/>
      <c r="H89" s="41"/>
      <c r="I89" s="213"/>
      <c r="J89" s="41"/>
      <c r="K89" s="41"/>
      <c r="L89" s="45"/>
      <c r="M89" s="214"/>
      <c r="N89" s="215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121</v>
      </c>
      <c r="AU89" s="18" t="s">
        <v>78</v>
      </c>
    </row>
    <row r="90" s="13" customFormat="1">
      <c r="A90" s="13"/>
      <c r="B90" s="218"/>
      <c r="C90" s="219"/>
      <c r="D90" s="211" t="s">
        <v>123</v>
      </c>
      <c r="E90" s="220" t="s">
        <v>19</v>
      </c>
      <c r="F90" s="221" t="s">
        <v>124</v>
      </c>
      <c r="G90" s="219"/>
      <c r="H90" s="222">
        <v>1010</v>
      </c>
      <c r="I90" s="223"/>
      <c r="J90" s="219"/>
      <c r="K90" s="219"/>
      <c r="L90" s="224"/>
      <c r="M90" s="225"/>
      <c r="N90" s="226"/>
      <c r="O90" s="226"/>
      <c r="P90" s="226"/>
      <c r="Q90" s="226"/>
      <c r="R90" s="226"/>
      <c r="S90" s="226"/>
      <c r="T90" s="227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28" t="s">
        <v>123</v>
      </c>
      <c r="AU90" s="228" t="s">
        <v>78</v>
      </c>
      <c r="AV90" s="13" t="s">
        <v>78</v>
      </c>
      <c r="AW90" s="13" t="s">
        <v>33</v>
      </c>
      <c r="AX90" s="13" t="s">
        <v>76</v>
      </c>
      <c r="AY90" s="228" t="s">
        <v>110</v>
      </c>
    </row>
    <row r="91" s="2" customFormat="1" ht="16.5" customHeight="1">
      <c r="A91" s="39"/>
      <c r="B91" s="40"/>
      <c r="C91" s="198" t="s">
        <v>78</v>
      </c>
      <c r="D91" s="198" t="s">
        <v>112</v>
      </c>
      <c r="E91" s="199" t="s">
        <v>125</v>
      </c>
      <c r="F91" s="200" t="s">
        <v>126</v>
      </c>
      <c r="G91" s="201" t="s">
        <v>127</v>
      </c>
      <c r="H91" s="202">
        <v>20</v>
      </c>
      <c r="I91" s="203"/>
      <c r="J91" s="204">
        <f>ROUND(I91*H91,2)</f>
        <v>0</v>
      </c>
      <c r="K91" s="200" t="s">
        <v>116</v>
      </c>
      <c r="L91" s="45"/>
      <c r="M91" s="205" t="s">
        <v>19</v>
      </c>
      <c r="N91" s="206" t="s">
        <v>42</v>
      </c>
      <c r="O91" s="85"/>
      <c r="P91" s="207">
        <f>O91*H91</f>
        <v>0</v>
      </c>
      <c r="Q91" s="207">
        <v>0</v>
      </c>
      <c r="R91" s="207">
        <f>Q91*H91</f>
        <v>0</v>
      </c>
      <c r="S91" s="207">
        <v>0</v>
      </c>
      <c r="T91" s="208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09" t="s">
        <v>117</v>
      </c>
      <c r="AT91" s="209" t="s">
        <v>112</v>
      </c>
      <c r="AU91" s="209" t="s">
        <v>78</v>
      </c>
      <c r="AY91" s="18" t="s">
        <v>110</v>
      </c>
      <c r="BE91" s="210">
        <f>IF(N91="základní",J91,0)</f>
        <v>0</v>
      </c>
      <c r="BF91" s="210">
        <f>IF(N91="snížená",J91,0)</f>
        <v>0</v>
      </c>
      <c r="BG91" s="210">
        <f>IF(N91="zákl. přenesená",J91,0)</f>
        <v>0</v>
      </c>
      <c r="BH91" s="210">
        <f>IF(N91="sníž. přenesená",J91,0)</f>
        <v>0</v>
      </c>
      <c r="BI91" s="210">
        <f>IF(N91="nulová",J91,0)</f>
        <v>0</v>
      </c>
      <c r="BJ91" s="18" t="s">
        <v>76</v>
      </c>
      <c r="BK91" s="210">
        <f>ROUND(I91*H91,2)</f>
        <v>0</v>
      </c>
      <c r="BL91" s="18" t="s">
        <v>117</v>
      </c>
      <c r="BM91" s="209" t="s">
        <v>128</v>
      </c>
    </row>
    <row r="92" s="2" customFormat="1">
      <c r="A92" s="39"/>
      <c r="B92" s="40"/>
      <c r="C92" s="41"/>
      <c r="D92" s="211" t="s">
        <v>119</v>
      </c>
      <c r="E92" s="41"/>
      <c r="F92" s="212" t="s">
        <v>129</v>
      </c>
      <c r="G92" s="41"/>
      <c r="H92" s="41"/>
      <c r="I92" s="213"/>
      <c r="J92" s="41"/>
      <c r="K92" s="41"/>
      <c r="L92" s="45"/>
      <c r="M92" s="214"/>
      <c r="N92" s="215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119</v>
      </c>
      <c r="AU92" s="18" t="s">
        <v>78</v>
      </c>
    </row>
    <row r="93" s="2" customFormat="1">
      <c r="A93" s="39"/>
      <c r="B93" s="40"/>
      <c r="C93" s="41"/>
      <c r="D93" s="216" t="s">
        <v>121</v>
      </c>
      <c r="E93" s="41"/>
      <c r="F93" s="217" t="s">
        <v>130</v>
      </c>
      <c r="G93" s="41"/>
      <c r="H93" s="41"/>
      <c r="I93" s="213"/>
      <c r="J93" s="41"/>
      <c r="K93" s="41"/>
      <c r="L93" s="45"/>
      <c r="M93" s="214"/>
      <c r="N93" s="215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121</v>
      </c>
      <c r="AU93" s="18" t="s">
        <v>78</v>
      </c>
    </row>
    <row r="94" s="2" customFormat="1" ht="16.5" customHeight="1">
      <c r="A94" s="39"/>
      <c r="B94" s="40"/>
      <c r="C94" s="198" t="s">
        <v>131</v>
      </c>
      <c r="D94" s="198" t="s">
        <v>112</v>
      </c>
      <c r="E94" s="199" t="s">
        <v>132</v>
      </c>
      <c r="F94" s="200" t="s">
        <v>133</v>
      </c>
      <c r="G94" s="201" t="s">
        <v>115</v>
      </c>
      <c r="H94" s="202">
        <v>1010</v>
      </c>
      <c r="I94" s="203"/>
      <c r="J94" s="204">
        <f>ROUND(I94*H94,2)</f>
        <v>0</v>
      </c>
      <c r="K94" s="200" t="s">
        <v>116</v>
      </c>
      <c r="L94" s="45"/>
      <c r="M94" s="205" t="s">
        <v>19</v>
      </c>
      <c r="N94" s="206" t="s">
        <v>42</v>
      </c>
      <c r="O94" s="85"/>
      <c r="P94" s="207">
        <f>O94*H94</f>
        <v>0</v>
      </c>
      <c r="Q94" s="207">
        <v>0</v>
      </c>
      <c r="R94" s="207">
        <f>Q94*H94</f>
        <v>0</v>
      </c>
      <c r="S94" s="207">
        <v>0</v>
      </c>
      <c r="T94" s="208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09" t="s">
        <v>117</v>
      </c>
      <c r="AT94" s="209" t="s">
        <v>112</v>
      </c>
      <c r="AU94" s="209" t="s">
        <v>78</v>
      </c>
      <c r="AY94" s="18" t="s">
        <v>110</v>
      </c>
      <c r="BE94" s="210">
        <f>IF(N94="základní",J94,0)</f>
        <v>0</v>
      </c>
      <c r="BF94" s="210">
        <f>IF(N94="snížená",J94,0)</f>
        <v>0</v>
      </c>
      <c r="BG94" s="210">
        <f>IF(N94="zákl. přenesená",J94,0)</f>
        <v>0</v>
      </c>
      <c r="BH94" s="210">
        <f>IF(N94="sníž. přenesená",J94,0)</f>
        <v>0</v>
      </c>
      <c r="BI94" s="210">
        <f>IF(N94="nulová",J94,0)</f>
        <v>0</v>
      </c>
      <c r="BJ94" s="18" t="s">
        <v>76</v>
      </c>
      <c r="BK94" s="210">
        <f>ROUND(I94*H94,2)</f>
        <v>0</v>
      </c>
      <c r="BL94" s="18" t="s">
        <v>117</v>
      </c>
      <c r="BM94" s="209" t="s">
        <v>134</v>
      </c>
    </row>
    <row r="95" s="2" customFormat="1">
      <c r="A95" s="39"/>
      <c r="B95" s="40"/>
      <c r="C95" s="41"/>
      <c r="D95" s="211" t="s">
        <v>119</v>
      </c>
      <c r="E95" s="41"/>
      <c r="F95" s="212" t="s">
        <v>135</v>
      </c>
      <c r="G95" s="41"/>
      <c r="H95" s="41"/>
      <c r="I95" s="213"/>
      <c r="J95" s="41"/>
      <c r="K95" s="41"/>
      <c r="L95" s="45"/>
      <c r="M95" s="214"/>
      <c r="N95" s="215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119</v>
      </c>
      <c r="AU95" s="18" t="s">
        <v>78</v>
      </c>
    </row>
    <row r="96" s="2" customFormat="1">
      <c r="A96" s="39"/>
      <c r="B96" s="40"/>
      <c r="C96" s="41"/>
      <c r="D96" s="216" t="s">
        <v>121</v>
      </c>
      <c r="E96" s="41"/>
      <c r="F96" s="217" t="s">
        <v>136</v>
      </c>
      <c r="G96" s="41"/>
      <c r="H96" s="41"/>
      <c r="I96" s="213"/>
      <c r="J96" s="41"/>
      <c r="K96" s="41"/>
      <c r="L96" s="45"/>
      <c r="M96" s="214"/>
      <c r="N96" s="215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121</v>
      </c>
      <c r="AU96" s="18" t="s">
        <v>78</v>
      </c>
    </row>
    <row r="97" s="13" customFormat="1">
      <c r="A97" s="13"/>
      <c r="B97" s="218"/>
      <c r="C97" s="219"/>
      <c r="D97" s="211" t="s">
        <v>123</v>
      </c>
      <c r="E97" s="220" t="s">
        <v>19</v>
      </c>
      <c r="F97" s="221" t="s">
        <v>137</v>
      </c>
      <c r="G97" s="219"/>
      <c r="H97" s="222">
        <v>1010</v>
      </c>
      <c r="I97" s="223"/>
      <c r="J97" s="219"/>
      <c r="K97" s="219"/>
      <c r="L97" s="224"/>
      <c r="M97" s="225"/>
      <c r="N97" s="226"/>
      <c r="O97" s="226"/>
      <c r="P97" s="226"/>
      <c r="Q97" s="226"/>
      <c r="R97" s="226"/>
      <c r="S97" s="226"/>
      <c r="T97" s="227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28" t="s">
        <v>123</v>
      </c>
      <c r="AU97" s="228" t="s">
        <v>78</v>
      </c>
      <c r="AV97" s="13" t="s">
        <v>78</v>
      </c>
      <c r="AW97" s="13" t="s">
        <v>33</v>
      </c>
      <c r="AX97" s="13" t="s">
        <v>76</v>
      </c>
      <c r="AY97" s="228" t="s">
        <v>110</v>
      </c>
    </row>
    <row r="98" s="2" customFormat="1" ht="16.5" customHeight="1">
      <c r="A98" s="39"/>
      <c r="B98" s="40"/>
      <c r="C98" s="198" t="s">
        <v>117</v>
      </c>
      <c r="D98" s="198" t="s">
        <v>112</v>
      </c>
      <c r="E98" s="199" t="s">
        <v>138</v>
      </c>
      <c r="F98" s="200" t="s">
        <v>139</v>
      </c>
      <c r="G98" s="201" t="s">
        <v>115</v>
      </c>
      <c r="H98" s="202">
        <v>85</v>
      </c>
      <c r="I98" s="203"/>
      <c r="J98" s="204">
        <f>ROUND(I98*H98,2)</f>
        <v>0</v>
      </c>
      <c r="K98" s="200" t="s">
        <v>116</v>
      </c>
      <c r="L98" s="45"/>
      <c r="M98" s="205" t="s">
        <v>19</v>
      </c>
      <c r="N98" s="206" t="s">
        <v>42</v>
      </c>
      <c r="O98" s="85"/>
      <c r="P98" s="207">
        <f>O98*H98</f>
        <v>0</v>
      </c>
      <c r="Q98" s="207">
        <v>0</v>
      </c>
      <c r="R98" s="207">
        <f>Q98*H98</f>
        <v>0</v>
      </c>
      <c r="S98" s="207">
        <v>0.255</v>
      </c>
      <c r="T98" s="208">
        <f>S98*H98</f>
        <v>21.675000000000001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09" t="s">
        <v>117</v>
      </c>
      <c r="AT98" s="209" t="s">
        <v>112</v>
      </c>
      <c r="AU98" s="209" t="s">
        <v>78</v>
      </c>
      <c r="AY98" s="18" t="s">
        <v>110</v>
      </c>
      <c r="BE98" s="210">
        <f>IF(N98="základní",J98,0)</f>
        <v>0</v>
      </c>
      <c r="BF98" s="210">
        <f>IF(N98="snížená",J98,0)</f>
        <v>0</v>
      </c>
      <c r="BG98" s="210">
        <f>IF(N98="zákl. přenesená",J98,0)</f>
        <v>0</v>
      </c>
      <c r="BH98" s="210">
        <f>IF(N98="sníž. přenesená",J98,0)</f>
        <v>0</v>
      </c>
      <c r="BI98" s="210">
        <f>IF(N98="nulová",J98,0)</f>
        <v>0</v>
      </c>
      <c r="BJ98" s="18" t="s">
        <v>76</v>
      </c>
      <c r="BK98" s="210">
        <f>ROUND(I98*H98,2)</f>
        <v>0</v>
      </c>
      <c r="BL98" s="18" t="s">
        <v>117</v>
      </c>
      <c r="BM98" s="209" t="s">
        <v>140</v>
      </c>
    </row>
    <row r="99" s="2" customFormat="1">
      <c r="A99" s="39"/>
      <c r="B99" s="40"/>
      <c r="C99" s="41"/>
      <c r="D99" s="211" t="s">
        <v>119</v>
      </c>
      <c r="E99" s="41"/>
      <c r="F99" s="212" t="s">
        <v>141</v>
      </c>
      <c r="G99" s="41"/>
      <c r="H99" s="41"/>
      <c r="I99" s="213"/>
      <c r="J99" s="41"/>
      <c r="K99" s="41"/>
      <c r="L99" s="45"/>
      <c r="M99" s="214"/>
      <c r="N99" s="215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119</v>
      </c>
      <c r="AU99" s="18" t="s">
        <v>78</v>
      </c>
    </row>
    <row r="100" s="2" customFormat="1">
      <c r="A100" s="39"/>
      <c r="B100" s="40"/>
      <c r="C100" s="41"/>
      <c r="D100" s="216" t="s">
        <v>121</v>
      </c>
      <c r="E100" s="41"/>
      <c r="F100" s="217" t="s">
        <v>142</v>
      </c>
      <c r="G100" s="41"/>
      <c r="H100" s="41"/>
      <c r="I100" s="213"/>
      <c r="J100" s="41"/>
      <c r="K100" s="41"/>
      <c r="L100" s="45"/>
      <c r="M100" s="214"/>
      <c r="N100" s="215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121</v>
      </c>
      <c r="AU100" s="18" t="s">
        <v>78</v>
      </c>
    </row>
    <row r="101" s="2" customFormat="1">
      <c r="A101" s="39"/>
      <c r="B101" s="40"/>
      <c r="C101" s="41"/>
      <c r="D101" s="211" t="s">
        <v>143</v>
      </c>
      <c r="E101" s="41"/>
      <c r="F101" s="229" t="s">
        <v>144</v>
      </c>
      <c r="G101" s="41"/>
      <c r="H101" s="41"/>
      <c r="I101" s="213"/>
      <c r="J101" s="41"/>
      <c r="K101" s="41"/>
      <c r="L101" s="45"/>
      <c r="M101" s="214"/>
      <c r="N101" s="215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143</v>
      </c>
      <c r="AU101" s="18" t="s">
        <v>78</v>
      </c>
    </row>
    <row r="102" s="2" customFormat="1" ht="16.5" customHeight="1">
      <c r="A102" s="39"/>
      <c r="B102" s="40"/>
      <c r="C102" s="198" t="s">
        <v>145</v>
      </c>
      <c r="D102" s="198" t="s">
        <v>112</v>
      </c>
      <c r="E102" s="199" t="s">
        <v>146</v>
      </c>
      <c r="F102" s="200" t="s">
        <v>147</v>
      </c>
      <c r="G102" s="201" t="s">
        <v>148</v>
      </c>
      <c r="H102" s="202">
        <v>218.80000000000001</v>
      </c>
      <c r="I102" s="203"/>
      <c r="J102" s="204">
        <f>ROUND(I102*H102,2)</f>
        <v>0</v>
      </c>
      <c r="K102" s="200" t="s">
        <v>116</v>
      </c>
      <c r="L102" s="45"/>
      <c r="M102" s="205" t="s">
        <v>19</v>
      </c>
      <c r="N102" s="206" t="s">
        <v>42</v>
      </c>
      <c r="O102" s="85"/>
      <c r="P102" s="207">
        <f>O102*H102</f>
        <v>0</v>
      </c>
      <c r="Q102" s="207">
        <v>0</v>
      </c>
      <c r="R102" s="207">
        <f>Q102*H102</f>
        <v>0</v>
      </c>
      <c r="S102" s="207">
        <v>1.8</v>
      </c>
      <c r="T102" s="208">
        <f>S102*H102</f>
        <v>393.84000000000003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09" t="s">
        <v>117</v>
      </c>
      <c r="AT102" s="209" t="s">
        <v>112</v>
      </c>
      <c r="AU102" s="209" t="s">
        <v>78</v>
      </c>
      <c r="AY102" s="18" t="s">
        <v>110</v>
      </c>
      <c r="BE102" s="210">
        <f>IF(N102="základní",J102,0)</f>
        <v>0</v>
      </c>
      <c r="BF102" s="210">
        <f>IF(N102="snížená",J102,0)</f>
        <v>0</v>
      </c>
      <c r="BG102" s="210">
        <f>IF(N102="zákl. přenesená",J102,0)</f>
        <v>0</v>
      </c>
      <c r="BH102" s="210">
        <f>IF(N102="sníž. přenesená",J102,0)</f>
        <v>0</v>
      </c>
      <c r="BI102" s="210">
        <f>IF(N102="nulová",J102,0)</f>
        <v>0</v>
      </c>
      <c r="BJ102" s="18" t="s">
        <v>76</v>
      </c>
      <c r="BK102" s="210">
        <f>ROUND(I102*H102,2)</f>
        <v>0</v>
      </c>
      <c r="BL102" s="18" t="s">
        <v>117</v>
      </c>
      <c r="BM102" s="209" t="s">
        <v>149</v>
      </c>
    </row>
    <row r="103" s="2" customFormat="1">
      <c r="A103" s="39"/>
      <c r="B103" s="40"/>
      <c r="C103" s="41"/>
      <c r="D103" s="211" t="s">
        <v>119</v>
      </c>
      <c r="E103" s="41"/>
      <c r="F103" s="212" t="s">
        <v>150</v>
      </c>
      <c r="G103" s="41"/>
      <c r="H103" s="41"/>
      <c r="I103" s="213"/>
      <c r="J103" s="41"/>
      <c r="K103" s="41"/>
      <c r="L103" s="45"/>
      <c r="M103" s="214"/>
      <c r="N103" s="215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119</v>
      </c>
      <c r="AU103" s="18" t="s">
        <v>78</v>
      </c>
    </row>
    <row r="104" s="2" customFormat="1">
      <c r="A104" s="39"/>
      <c r="B104" s="40"/>
      <c r="C104" s="41"/>
      <c r="D104" s="216" t="s">
        <v>121</v>
      </c>
      <c r="E104" s="41"/>
      <c r="F104" s="217" t="s">
        <v>151</v>
      </c>
      <c r="G104" s="41"/>
      <c r="H104" s="41"/>
      <c r="I104" s="213"/>
      <c r="J104" s="41"/>
      <c r="K104" s="41"/>
      <c r="L104" s="45"/>
      <c r="M104" s="214"/>
      <c r="N104" s="215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121</v>
      </c>
      <c r="AU104" s="18" t="s">
        <v>78</v>
      </c>
    </row>
    <row r="105" s="2" customFormat="1">
      <c r="A105" s="39"/>
      <c r="B105" s="40"/>
      <c r="C105" s="41"/>
      <c r="D105" s="211" t="s">
        <v>143</v>
      </c>
      <c r="E105" s="41"/>
      <c r="F105" s="229" t="s">
        <v>152</v>
      </c>
      <c r="G105" s="41"/>
      <c r="H105" s="41"/>
      <c r="I105" s="213"/>
      <c r="J105" s="41"/>
      <c r="K105" s="41"/>
      <c r="L105" s="45"/>
      <c r="M105" s="214"/>
      <c r="N105" s="215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143</v>
      </c>
      <c r="AU105" s="18" t="s">
        <v>78</v>
      </c>
    </row>
    <row r="106" s="13" customFormat="1">
      <c r="A106" s="13"/>
      <c r="B106" s="218"/>
      <c r="C106" s="219"/>
      <c r="D106" s="211" t="s">
        <v>123</v>
      </c>
      <c r="E106" s="220" t="s">
        <v>19</v>
      </c>
      <c r="F106" s="221" t="s">
        <v>153</v>
      </c>
      <c r="G106" s="219"/>
      <c r="H106" s="222">
        <v>66</v>
      </c>
      <c r="I106" s="223"/>
      <c r="J106" s="219"/>
      <c r="K106" s="219"/>
      <c r="L106" s="224"/>
      <c r="M106" s="225"/>
      <c r="N106" s="226"/>
      <c r="O106" s="226"/>
      <c r="P106" s="226"/>
      <c r="Q106" s="226"/>
      <c r="R106" s="226"/>
      <c r="S106" s="226"/>
      <c r="T106" s="227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28" t="s">
        <v>123</v>
      </c>
      <c r="AU106" s="228" t="s">
        <v>78</v>
      </c>
      <c r="AV106" s="13" t="s">
        <v>78</v>
      </c>
      <c r="AW106" s="13" t="s">
        <v>33</v>
      </c>
      <c r="AX106" s="13" t="s">
        <v>71</v>
      </c>
      <c r="AY106" s="228" t="s">
        <v>110</v>
      </c>
    </row>
    <row r="107" s="13" customFormat="1">
      <c r="A107" s="13"/>
      <c r="B107" s="218"/>
      <c r="C107" s="219"/>
      <c r="D107" s="211" t="s">
        <v>123</v>
      </c>
      <c r="E107" s="220" t="s">
        <v>19</v>
      </c>
      <c r="F107" s="221" t="s">
        <v>154</v>
      </c>
      <c r="G107" s="219"/>
      <c r="H107" s="222">
        <v>41.600000000000001</v>
      </c>
      <c r="I107" s="223"/>
      <c r="J107" s="219"/>
      <c r="K107" s="219"/>
      <c r="L107" s="224"/>
      <c r="M107" s="225"/>
      <c r="N107" s="226"/>
      <c r="O107" s="226"/>
      <c r="P107" s="226"/>
      <c r="Q107" s="226"/>
      <c r="R107" s="226"/>
      <c r="S107" s="226"/>
      <c r="T107" s="227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28" t="s">
        <v>123</v>
      </c>
      <c r="AU107" s="228" t="s">
        <v>78</v>
      </c>
      <c r="AV107" s="13" t="s">
        <v>78</v>
      </c>
      <c r="AW107" s="13" t="s">
        <v>33</v>
      </c>
      <c r="AX107" s="13" t="s">
        <v>71</v>
      </c>
      <c r="AY107" s="228" t="s">
        <v>110</v>
      </c>
    </row>
    <row r="108" s="13" customFormat="1">
      <c r="A108" s="13"/>
      <c r="B108" s="218"/>
      <c r="C108" s="219"/>
      <c r="D108" s="211" t="s">
        <v>123</v>
      </c>
      <c r="E108" s="220" t="s">
        <v>19</v>
      </c>
      <c r="F108" s="221" t="s">
        <v>155</v>
      </c>
      <c r="G108" s="219"/>
      <c r="H108" s="222">
        <v>111.2</v>
      </c>
      <c r="I108" s="223"/>
      <c r="J108" s="219"/>
      <c r="K108" s="219"/>
      <c r="L108" s="224"/>
      <c r="M108" s="225"/>
      <c r="N108" s="226"/>
      <c r="O108" s="226"/>
      <c r="P108" s="226"/>
      <c r="Q108" s="226"/>
      <c r="R108" s="226"/>
      <c r="S108" s="226"/>
      <c r="T108" s="227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28" t="s">
        <v>123</v>
      </c>
      <c r="AU108" s="228" t="s">
        <v>78</v>
      </c>
      <c r="AV108" s="13" t="s">
        <v>78</v>
      </c>
      <c r="AW108" s="13" t="s">
        <v>33</v>
      </c>
      <c r="AX108" s="13" t="s">
        <v>71</v>
      </c>
      <c r="AY108" s="228" t="s">
        <v>110</v>
      </c>
    </row>
    <row r="109" s="14" customFormat="1">
      <c r="A109" s="14"/>
      <c r="B109" s="230"/>
      <c r="C109" s="231"/>
      <c r="D109" s="211" t="s">
        <v>123</v>
      </c>
      <c r="E109" s="232" t="s">
        <v>19</v>
      </c>
      <c r="F109" s="233" t="s">
        <v>156</v>
      </c>
      <c r="G109" s="231"/>
      <c r="H109" s="234">
        <v>218.80000000000001</v>
      </c>
      <c r="I109" s="235"/>
      <c r="J109" s="231"/>
      <c r="K109" s="231"/>
      <c r="L109" s="236"/>
      <c r="M109" s="237"/>
      <c r="N109" s="238"/>
      <c r="O109" s="238"/>
      <c r="P109" s="238"/>
      <c r="Q109" s="238"/>
      <c r="R109" s="238"/>
      <c r="S109" s="238"/>
      <c r="T109" s="239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0" t="s">
        <v>123</v>
      </c>
      <c r="AU109" s="240" t="s">
        <v>78</v>
      </c>
      <c r="AV109" s="14" t="s">
        <v>117</v>
      </c>
      <c r="AW109" s="14" t="s">
        <v>33</v>
      </c>
      <c r="AX109" s="14" t="s">
        <v>76</v>
      </c>
      <c r="AY109" s="240" t="s">
        <v>110</v>
      </c>
    </row>
    <row r="110" s="2" customFormat="1" ht="16.5" customHeight="1">
      <c r="A110" s="39"/>
      <c r="B110" s="40"/>
      <c r="C110" s="198" t="s">
        <v>157</v>
      </c>
      <c r="D110" s="198" t="s">
        <v>112</v>
      </c>
      <c r="E110" s="199" t="s">
        <v>158</v>
      </c>
      <c r="F110" s="200" t="s">
        <v>159</v>
      </c>
      <c r="G110" s="201" t="s">
        <v>160</v>
      </c>
      <c r="H110" s="202">
        <v>200</v>
      </c>
      <c r="I110" s="203"/>
      <c r="J110" s="204">
        <f>ROUND(I110*H110,2)</f>
        <v>0</v>
      </c>
      <c r="K110" s="200" t="s">
        <v>116</v>
      </c>
      <c r="L110" s="45"/>
      <c r="M110" s="205" t="s">
        <v>19</v>
      </c>
      <c r="N110" s="206" t="s">
        <v>42</v>
      </c>
      <c r="O110" s="85"/>
      <c r="P110" s="207">
        <f>O110*H110</f>
        <v>0</v>
      </c>
      <c r="Q110" s="207">
        <v>3.0000000000000001E-05</v>
      </c>
      <c r="R110" s="207">
        <f>Q110*H110</f>
        <v>0.0060000000000000001</v>
      </c>
      <c r="S110" s="207">
        <v>0</v>
      </c>
      <c r="T110" s="208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09" t="s">
        <v>117</v>
      </c>
      <c r="AT110" s="209" t="s">
        <v>112</v>
      </c>
      <c r="AU110" s="209" t="s">
        <v>78</v>
      </c>
      <c r="AY110" s="18" t="s">
        <v>110</v>
      </c>
      <c r="BE110" s="210">
        <f>IF(N110="základní",J110,0)</f>
        <v>0</v>
      </c>
      <c r="BF110" s="210">
        <f>IF(N110="snížená",J110,0)</f>
        <v>0</v>
      </c>
      <c r="BG110" s="210">
        <f>IF(N110="zákl. přenesená",J110,0)</f>
        <v>0</v>
      </c>
      <c r="BH110" s="210">
        <f>IF(N110="sníž. přenesená",J110,0)</f>
        <v>0</v>
      </c>
      <c r="BI110" s="210">
        <f>IF(N110="nulová",J110,0)</f>
        <v>0</v>
      </c>
      <c r="BJ110" s="18" t="s">
        <v>76</v>
      </c>
      <c r="BK110" s="210">
        <f>ROUND(I110*H110,2)</f>
        <v>0</v>
      </c>
      <c r="BL110" s="18" t="s">
        <v>117</v>
      </c>
      <c r="BM110" s="209" t="s">
        <v>161</v>
      </c>
    </row>
    <row r="111" s="2" customFormat="1">
      <c r="A111" s="39"/>
      <c r="B111" s="40"/>
      <c r="C111" s="41"/>
      <c r="D111" s="211" t="s">
        <v>119</v>
      </c>
      <c r="E111" s="41"/>
      <c r="F111" s="212" t="s">
        <v>162</v>
      </c>
      <c r="G111" s="41"/>
      <c r="H111" s="41"/>
      <c r="I111" s="213"/>
      <c r="J111" s="41"/>
      <c r="K111" s="41"/>
      <c r="L111" s="45"/>
      <c r="M111" s="214"/>
      <c r="N111" s="215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119</v>
      </c>
      <c r="AU111" s="18" t="s">
        <v>78</v>
      </c>
    </row>
    <row r="112" s="2" customFormat="1">
      <c r="A112" s="39"/>
      <c r="B112" s="40"/>
      <c r="C112" s="41"/>
      <c r="D112" s="216" t="s">
        <v>121</v>
      </c>
      <c r="E112" s="41"/>
      <c r="F112" s="217" t="s">
        <v>163</v>
      </c>
      <c r="G112" s="41"/>
      <c r="H112" s="41"/>
      <c r="I112" s="213"/>
      <c r="J112" s="41"/>
      <c r="K112" s="41"/>
      <c r="L112" s="45"/>
      <c r="M112" s="214"/>
      <c r="N112" s="215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121</v>
      </c>
      <c r="AU112" s="18" t="s">
        <v>78</v>
      </c>
    </row>
    <row r="113" s="2" customFormat="1" ht="16.5" customHeight="1">
      <c r="A113" s="39"/>
      <c r="B113" s="40"/>
      <c r="C113" s="198" t="s">
        <v>164</v>
      </c>
      <c r="D113" s="198" t="s">
        <v>112</v>
      </c>
      <c r="E113" s="199" t="s">
        <v>165</v>
      </c>
      <c r="F113" s="200" t="s">
        <v>166</v>
      </c>
      <c r="G113" s="201" t="s">
        <v>148</v>
      </c>
      <c r="H113" s="202">
        <v>761.5</v>
      </c>
      <c r="I113" s="203"/>
      <c r="J113" s="204">
        <f>ROUND(I113*H113,2)</f>
        <v>0</v>
      </c>
      <c r="K113" s="200" t="s">
        <v>116</v>
      </c>
      <c r="L113" s="45"/>
      <c r="M113" s="205" t="s">
        <v>19</v>
      </c>
      <c r="N113" s="206" t="s">
        <v>42</v>
      </c>
      <c r="O113" s="85"/>
      <c r="P113" s="207">
        <f>O113*H113</f>
        <v>0</v>
      </c>
      <c r="Q113" s="207">
        <v>0</v>
      </c>
      <c r="R113" s="207">
        <f>Q113*H113</f>
        <v>0</v>
      </c>
      <c r="S113" s="207">
        <v>0</v>
      </c>
      <c r="T113" s="208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09" t="s">
        <v>117</v>
      </c>
      <c r="AT113" s="209" t="s">
        <v>112</v>
      </c>
      <c r="AU113" s="209" t="s">
        <v>78</v>
      </c>
      <c r="AY113" s="18" t="s">
        <v>110</v>
      </c>
      <c r="BE113" s="210">
        <f>IF(N113="základní",J113,0)</f>
        <v>0</v>
      </c>
      <c r="BF113" s="210">
        <f>IF(N113="snížená",J113,0)</f>
        <v>0</v>
      </c>
      <c r="BG113" s="210">
        <f>IF(N113="zákl. přenesená",J113,0)</f>
        <v>0</v>
      </c>
      <c r="BH113" s="210">
        <f>IF(N113="sníž. přenesená",J113,0)</f>
        <v>0</v>
      </c>
      <c r="BI113" s="210">
        <f>IF(N113="nulová",J113,0)</f>
        <v>0</v>
      </c>
      <c r="BJ113" s="18" t="s">
        <v>76</v>
      </c>
      <c r="BK113" s="210">
        <f>ROUND(I113*H113,2)</f>
        <v>0</v>
      </c>
      <c r="BL113" s="18" t="s">
        <v>117</v>
      </c>
      <c r="BM113" s="209" t="s">
        <v>167</v>
      </c>
    </row>
    <row r="114" s="2" customFormat="1">
      <c r="A114" s="39"/>
      <c r="B114" s="40"/>
      <c r="C114" s="41"/>
      <c r="D114" s="211" t="s">
        <v>119</v>
      </c>
      <c r="E114" s="41"/>
      <c r="F114" s="212" t="s">
        <v>168</v>
      </c>
      <c r="G114" s="41"/>
      <c r="H114" s="41"/>
      <c r="I114" s="213"/>
      <c r="J114" s="41"/>
      <c r="K114" s="41"/>
      <c r="L114" s="45"/>
      <c r="M114" s="214"/>
      <c r="N114" s="215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119</v>
      </c>
      <c r="AU114" s="18" t="s">
        <v>78</v>
      </c>
    </row>
    <row r="115" s="2" customFormat="1">
      <c r="A115" s="39"/>
      <c r="B115" s="40"/>
      <c r="C115" s="41"/>
      <c r="D115" s="216" t="s">
        <v>121</v>
      </c>
      <c r="E115" s="41"/>
      <c r="F115" s="217" t="s">
        <v>169</v>
      </c>
      <c r="G115" s="41"/>
      <c r="H115" s="41"/>
      <c r="I115" s="213"/>
      <c r="J115" s="41"/>
      <c r="K115" s="41"/>
      <c r="L115" s="45"/>
      <c r="M115" s="214"/>
      <c r="N115" s="215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121</v>
      </c>
      <c r="AU115" s="18" t="s">
        <v>78</v>
      </c>
    </row>
    <row r="116" s="2" customFormat="1">
      <c r="A116" s="39"/>
      <c r="B116" s="40"/>
      <c r="C116" s="41"/>
      <c r="D116" s="211" t="s">
        <v>143</v>
      </c>
      <c r="E116" s="41"/>
      <c r="F116" s="229" t="s">
        <v>170</v>
      </c>
      <c r="G116" s="41"/>
      <c r="H116" s="41"/>
      <c r="I116" s="213"/>
      <c r="J116" s="41"/>
      <c r="K116" s="41"/>
      <c r="L116" s="45"/>
      <c r="M116" s="214"/>
      <c r="N116" s="215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143</v>
      </c>
      <c r="AU116" s="18" t="s">
        <v>78</v>
      </c>
    </row>
    <row r="117" s="13" customFormat="1">
      <c r="A117" s="13"/>
      <c r="B117" s="218"/>
      <c r="C117" s="219"/>
      <c r="D117" s="211" t="s">
        <v>123</v>
      </c>
      <c r="E117" s="220" t="s">
        <v>19</v>
      </c>
      <c r="F117" s="221" t="s">
        <v>171</v>
      </c>
      <c r="G117" s="219"/>
      <c r="H117" s="222">
        <v>111.2</v>
      </c>
      <c r="I117" s="223"/>
      <c r="J117" s="219"/>
      <c r="K117" s="219"/>
      <c r="L117" s="224"/>
      <c r="M117" s="225"/>
      <c r="N117" s="226"/>
      <c r="O117" s="226"/>
      <c r="P117" s="226"/>
      <c r="Q117" s="226"/>
      <c r="R117" s="226"/>
      <c r="S117" s="226"/>
      <c r="T117" s="227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28" t="s">
        <v>123</v>
      </c>
      <c r="AU117" s="228" t="s">
        <v>78</v>
      </c>
      <c r="AV117" s="13" t="s">
        <v>78</v>
      </c>
      <c r="AW117" s="13" t="s">
        <v>33</v>
      </c>
      <c r="AX117" s="13" t="s">
        <v>71</v>
      </c>
      <c r="AY117" s="228" t="s">
        <v>110</v>
      </c>
    </row>
    <row r="118" s="13" customFormat="1">
      <c r="A118" s="13"/>
      <c r="B118" s="218"/>
      <c r="C118" s="219"/>
      <c r="D118" s="211" t="s">
        <v>123</v>
      </c>
      <c r="E118" s="220" t="s">
        <v>19</v>
      </c>
      <c r="F118" s="221" t="s">
        <v>172</v>
      </c>
      <c r="G118" s="219"/>
      <c r="H118" s="222">
        <v>45.200000000000003</v>
      </c>
      <c r="I118" s="223"/>
      <c r="J118" s="219"/>
      <c r="K118" s="219"/>
      <c r="L118" s="224"/>
      <c r="M118" s="225"/>
      <c r="N118" s="226"/>
      <c r="O118" s="226"/>
      <c r="P118" s="226"/>
      <c r="Q118" s="226"/>
      <c r="R118" s="226"/>
      <c r="S118" s="226"/>
      <c r="T118" s="227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28" t="s">
        <v>123</v>
      </c>
      <c r="AU118" s="228" t="s">
        <v>78</v>
      </c>
      <c r="AV118" s="13" t="s">
        <v>78</v>
      </c>
      <c r="AW118" s="13" t="s">
        <v>33</v>
      </c>
      <c r="AX118" s="13" t="s">
        <v>71</v>
      </c>
      <c r="AY118" s="228" t="s">
        <v>110</v>
      </c>
    </row>
    <row r="119" s="13" customFormat="1">
      <c r="A119" s="13"/>
      <c r="B119" s="218"/>
      <c r="C119" s="219"/>
      <c r="D119" s="211" t="s">
        <v>123</v>
      </c>
      <c r="E119" s="220" t="s">
        <v>19</v>
      </c>
      <c r="F119" s="221" t="s">
        <v>173</v>
      </c>
      <c r="G119" s="219"/>
      <c r="H119" s="222">
        <v>66</v>
      </c>
      <c r="I119" s="223"/>
      <c r="J119" s="219"/>
      <c r="K119" s="219"/>
      <c r="L119" s="224"/>
      <c r="M119" s="225"/>
      <c r="N119" s="226"/>
      <c r="O119" s="226"/>
      <c r="P119" s="226"/>
      <c r="Q119" s="226"/>
      <c r="R119" s="226"/>
      <c r="S119" s="226"/>
      <c r="T119" s="227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28" t="s">
        <v>123</v>
      </c>
      <c r="AU119" s="228" t="s">
        <v>78</v>
      </c>
      <c r="AV119" s="13" t="s">
        <v>78</v>
      </c>
      <c r="AW119" s="13" t="s">
        <v>33</v>
      </c>
      <c r="AX119" s="13" t="s">
        <v>71</v>
      </c>
      <c r="AY119" s="228" t="s">
        <v>110</v>
      </c>
    </row>
    <row r="120" s="13" customFormat="1">
      <c r="A120" s="13"/>
      <c r="B120" s="218"/>
      <c r="C120" s="219"/>
      <c r="D120" s="211" t="s">
        <v>123</v>
      </c>
      <c r="E120" s="220" t="s">
        <v>19</v>
      </c>
      <c r="F120" s="221" t="s">
        <v>174</v>
      </c>
      <c r="G120" s="219"/>
      <c r="H120" s="222">
        <v>79.099999999999994</v>
      </c>
      <c r="I120" s="223"/>
      <c r="J120" s="219"/>
      <c r="K120" s="219"/>
      <c r="L120" s="224"/>
      <c r="M120" s="225"/>
      <c r="N120" s="226"/>
      <c r="O120" s="226"/>
      <c r="P120" s="226"/>
      <c r="Q120" s="226"/>
      <c r="R120" s="226"/>
      <c r="S120" s="226"/>
      <c r="T120" s="227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28" t="s">
        <v>123</v>
      </c>
      <c r="AU120" s="228" t="s">
        <v>78</v>
      </c>
      <c r="AV120" s="13" t="s">
        <v>78</v>
      </c>
      <c r="AW120" s="13" t="s">
        <v>33</v>
      </c>
      <c r="AX120" s="13" t="s">
        <v>71</v>
      </c>
      <c r="AY120" s="228" t="s">
        <v>110</v>
      </c>
    </row>
    <row r="121" s="13" customFormat="1">
      <c r="A121" s="13"/>
      <c r="B121" s="218"/>
      <c r="C121" s="219"/>
      <c r="D121" s="211" t="s">
        <v>123</v>
      </c>
      <c r="E121" s="220" t="s">
        <v>19</v>
      </c>
      <c r="F121" s="221" t="s">
        <v>175</v>
      </c>
      <c r="G121" s="219"/>
      <c r="H121" s="222">
        <v>460</v>
      </c>
      <c r="I121" s="223"/>
      <c r="J121" s="219"/>
      <c r="K121" s="219"/>
      <c r="L121" s="224"/>
      <c r="M121" s="225"/>
      <c r="N121" s="226"/>
      <c r="O121" s="226"/>
      <c r="P121" s="226"/>
      <c r="Q121" s="226"/>
      <c r="R121" s="226"/>
      <c r="S121" s="226"/>
      <c r="T121" s="227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28" t="s">
        <v>123</v>
      </c>
      <c r="AU121" s="228" t="s">
        <v>78</v>
      </c>
      <c r="AV121" s="13" t="s">
        <v>78</v>
      </c>
      <c r="AW121" s="13" t="s">
        <v>33</v>
      </c>
      <c r="AX121" s="13" t="s">
        <v>71</v>
      </c>
      <c r="AY121" s="228" t="s">
        <v>110</v>
      </c>
    </row>
    <row r="122" s="14" customFormat="1">
      <c r="A122" s="14"/>
      <c r="B122" s="230"/>
      <c r="C122" s="231"/>
      <c r="D122" s="211" t="s">
        <v>123</v>
      </c>
      <c r="E122" s="232" t="s">
        <v>19</v>
      </c>
      <c r="F122" s="233" t="s">
        <v>156</v>
      </c>
      <c r="G122" s="231"/>
      <c r="H122" s="234">
        <v>761.5</v>
      </c>
      <c r="I122" s="235"/>
      <c r="J122" s="231"/>
      <c r="K122" s="231"/>
      <c r="L122" s="236"/>
      <c r="M122" s="237"/>
      <c r="N122" s="238"/>
      <c r="O122" s="238"/>
      <c r="P122" s="238"/>
      <c r="Q122" s="238"/>
      <c r="R122" s="238"/>
      <c r="S122" s="238"/>
      <c r="T122" s="239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0" t="s">
        <v>123</v>
      </c>
      <c r="AU122" s="240" t="s">
        <v>78</v>
      </c>
      <c r="AV122" s="14" t="s">
        <v>117</v>
      </c>
      <c r="AW122" s="14" t="s">
        <v>33</v>
      </c>
      <c r="AX122" s="14" t="s">
        <v>76</v>
      </c>
      <c r="AY122" s="240" t="s">
        <v>110</v>
      </c>
    </row>
    <row r="123" s="2" customFormat="1" ht="21.75" customHeight="1">
      <c r="A123" s="39"/>
      <c r="B123" s="40"/>
      <c r="C123" s="198" t="s">
        <v>176</v>
      </c>
      <c r="D123" s="198" t="s">
        <v>112</v>
      </c>
      <c r="E123" s="199" t="s">
        <v>177</v>
      </c>
      <c r="F123" s="200" t="s">
        <v>178</v>
      </c>
      <c r="G123" s="201" t="s">
        <v>148</v>
      </c>
      <c r="H123" s="202">
        <v>187.68000000000001</v>
      </c>
      <c r="I123" s="203"/>
      <c r="J123" s="204">
        <f>ROUND(I123*H123,2)</f>
        <v>0</v>
      </c>
      <c r="K123" s="200" t="s">
        <v>116</v>
      </c>
      <c r="L123" s="45"/>
      <c r="M123" s="205" t="s">
        <v>19</v>
      </c>
      <c r="N123" s="206" t="s">
        <v>42</v>
      </c>
      <c r="O123" s="85"/>
      <c r="P123" s="207">
        <f>O123*H123</f>
        <v>0</v>
      </c>
      <c r="Q123" s="207">
        <v>0</v>
      </c>
      <c r="R123" s="207">
        <f>Q123*H123</f>
        <v>0</v>
      </c>
      <c r="S123" s="207">
        <v>0</v>
      </c>
      <c r="T123" s="208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09" t="s">
        <v>117</v>
      </c>
      <c r="AT123" s="209" t="s">
        <v>112</v>
      </c>
      <c r="AU123" s="209" t="s">
        <v>78</v>
      </c>
      <c r="AY123" s="18" t="s">
        <v>110</v>
      </c>
      <c r="BE123" s="210">
        <f>IF(N123="základní",J123,0)</f>
        <v>0</v>
      </c>
      <c r="BF123" s="210">
        <f>IF(N123="snížená",J123,0)</f>
        <v>0</v>
      </c>
      <c r="BG123" s="210">
        <f>IF(N123="zákl. přenesená",J123,0)</f>
        <v>0</v>
      </c>
      <c r="BH123" s="210">
        <f>IF(N123="sníž. přenesená",J123,0)</f>
        <v>0</v>
      </c>
      <c r="BI123" s="210">
        <f>IF(N123="nulová",J123,0)</f>
        <v>0</v>
      </c>
      <c r="BJ123" s="18" t="s">
        <v>76</v>
      </c>
      <c r="BK123" s="210">
        <f>ROUND(I123*H123,2)</f>
        <v>0</v>
      </c>
      <c r="BL123" s="18" t="s">
        <v>117</v>
      </c>
      <c r="BM123" s="209" t="s">
        <v>179</v>
      </c>
    </row>
    <row r="124" s="2" customFormat="1">
      <c r="A124" s="39"/>
      <c r="B124" s="40"/>
      <c r="C124" s="41"/>
      <c r="D124" s="211" t="s">
        <v>119</v>
      </c>
      <c r="E124" s="41"/>
      <c r="F124" s="212" t="s">
        <v>180</v>
      </c>
      <c r="G124" s="41"/>
      <c r="H124" s="41"/>
      <c r="I124" s="213"/>
      <c r="J124" s="41"/>
      <c r="K124" s="41"/>
      <c r="L124" s="45"/>
      <c r="M124" s="214"/>
      <c r="N124" s="215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119</v>
      </c>
      <c r="AU124" s="18" t="s">
        <v>78</v>
      </c>
    </row>
    <row r="125" s="2" customFormat="1">
      <c r="A125" s="39"/>
      <c r="B125" s="40"/>
      <c r="C125" s="41"/>
      <c r="D125" s="216" t="s">
        <v>121</v>
      </c>
      <c r="E125" s="41"/>
      <c r="F125" s="217" t="s">
        <v>181</v>
      </c>
      <c r="G125" s="41"/>
      <c r="H125" s="41"/>
      <c r="I125" s="213"/>
      <c r="J125" s="41"/>
      <c r="K125" s="41"/>
      <c r="L125" s="45"/>
      <c r="M125" s="214"/>
      <c r="N125" s="215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121</v>
      </c>
      <c r="AU125" s="18" t="s">
        <v>78</v>
      </c>
    </row>
    <row r="126" s="13" customFormat="1">
      <c r="A126" s="13"/>
      <c r="B126" s="218"/>
      <c r="C126" s="219"/>
      <c r="D126" s="211" t="s">
        <v>123</v>
      </c>
      <c r="E126" s="220" t="s">
        <v>19</v>
      </c>
      <c r="F126" s="221" t="s">
        <v>182</v>
      </c>
      <c r="G126" s="219"/>
      <c r="H126" s="222">
        <v>134.40000000000001</v>
      </c>
      <c r="I126" s="223"/>
      <c r="J126" s="219"/>
      <c r="K126" s="219"/>
      <c r="L126" s="224"/>
      <c r="M126" s="225"/>
      <c r="N126" s="226"/>
      <c r="O126" s="226"/>
      <c r="P126" s="226"/>
      <c r="Q126" s="226"/>
      <c r="R126" s="226"/>
      <c r="S126" s="226"/>
      <c r="T126" s="22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28" t="s">
        <v>123</v>
      </c>
      <c r="AU126" s="228" t="s">
        <v>78</v>
      </c>
      <c r="AV126" s="13" t="s">
        <v>78</v>
      </c>
      <c r="AW126" s="13" t="s">
        <v>33</v>
      </c>
      <c r="AX126" s="13" t="s">
        <v>71</v>
      </c>
      <c r="AY126" s="228" t="s">
        <v>110</v>
      </c>
    </row>
    <row r="127" s="13" customFormat="1">
      <c r="A127" s="13"/>
      <c r="B127" s="218"/>
      <c r="C127" s="219"/>
      <c r="D127" s="211" t="s">
        <v>123</v>
      </c>
      <c r="E127" s="220" t="s">
        <v>19</v>
      </c>
      <c r="F127" s="221" t="s">
        <v>183</v>
      </c>
      <c r="G127" s="219"/>
      <c r="H127" s="222">
        <v>53.280000000000001</v>
      </c>
      <c r="I127" s="223"/>
      <c r="J127" s="219"/>
      <c r="K127" s="219"/>
      <c r="L127" s="224"/>
      <c r="M127" s="225"/>
      <c r="N127" s="226"/>
      <c r="O127" s="226"/>
      <c r="P127" s="226"/>
      <c r="Q127" s="226"/>
      <c r="R127" s="226"/>
      <c r="S127" s="226"/>
      <c r="T127" s="22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28" t="s">
        <v>123</v>
      </c>
      <c r="AU127" s="228" t="s">
        <v>78</v>
      </c>
      <c r="AV127" s="13" t="s">
        <v>78</v>
      </c>
      <c r="AW127" s="13" t="s">
        <v>33</v>
      </c>
      <c r="AX127" s="13" t="s">
        <v>71</v>
      </c>
      <c r="AY127" s="228" t="s">
        <v>110</v>
      </c>
    </row>
    <row r="128" s="14" customFormat="1">
      <c r="A128" s="14"/>
      <c r="B128" s="230"/>
      <c r="C128" s="231"/>
      <c r="D128" s="211" t="s">
        <v>123</v>
      </c>
      <c r="E128" s="232" t="s">
        <v>19</v>
      </c>
      <c r="F128" s="233" t="s">
        <v>156</v>
      </c>
      <c r="G128" s="231"/>
      <c r="H128" s="234">
        <v>187.68000000000001</v>
      </c>
      <c r="I128" s="235"/>
      <c r="J128" s="231"/>
      <c r="K128" s="231"/>
      <c r="L128" s="236"/>
      <c r="M128" s="237"/>
      <c r="N128" s="238"/>
      <c r="O128" s="238"/>
      <c r="P128" s="238"/>
      <c r="Q128" s="238"/>
      <c r="R128" s="238"/>
      <c r="S128" s="238"/>
      <c r="T128" s="239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0" t="s">
        <v>123</v>
      </c>
      <c r="AU128" s="240" t="s">
        <v>78</v>
      </c>
      <c r="AV128" s="14" t="s">
        <v>117</v>
      </c>
      <c r="AW128" s="14" t="s">
        <v>33</v>
      </c>
      <c r="AX128" s="14" t="s">
        <v>76</v>
      </c>
      <c r="AY128" s="240" t="s">
        <v>110</v>
      </c>
    </row>
    <row r="129" s="2" customFormat="1" ht="16.5" customHeight="1">
      <c r="A129" s="39"/>
      <c r="B129" s="40"/>
      <c r="C129" s="198" t="s">
        <v>184</v>
      </c>
      <c r="D129" s="198" t="s">
        <v>112</v>
      </c>
      <c r="E129" s="199" t="s">
        <v>185</v>
      </c>
      <c r="F129" s="200" t="s">
        <v>186</v>
      </c>
      <c r="G129" s="201" t="s">
        <v>148</v>
      </c>
      <c r="H129" s="202">
        <v>27.5</v>
      </c>
      <c r="I129" s="203"/>
      <c r="J129" s="204">
        <f>ROUND(I129*H129,2)</f>
        <v>0</v>
      </c>
      <c r="K129" s="200" t="s">
        <v>116</v>
      </c>
      <c r="L129" s="45"/>
      <c r="M129" s="205" t="s">
        <v>19</v>
      </c>
      <c r="N129" s="206" t="s">
        <v>42</v>
      </c>
      <c r="O129" s="85"/>
      <c r="P129" s="207">
        <f>O129*H129</f>
        <v>0</v>
      </c>
      <c r="Q129" s="207">
        <v>0</v>
      </c>
      <c r="R129" s="207">
        <f>Q129*H129</f>
        <v>0</v>
      </c>
      <c r="S129" s="207">
        <v>0</v>
      </c>
      <c r="T129" s="208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09" t="s">
        <v>187</v>
      </c>
      <c r="AT129" s="209" t="s">
        <v>112</v>
      </c>
      <c r="AU129" s="209" t="s">
        <v>78</v>
      </c>
      <c r="AY129" s="18" t="s">
        <v>110</v>
      </c>
      <c r="BE129" s="210">
        <f>IF(N129="základní",J129,0)</f>
        <v>0</v>
      </c>
      <c r="BF129" s="210">
        <f>IF(N129="snížená",J129,0)</f>
        <v>0</v>
      </c>
      <c r="BG129" s="210">
        <f>IF(N129="zákl. přenesená",J129,0)</f>
        <v>0</v>
      </c>
      <c r="BH129" s="210">
        <f>IF(N129="sníž. přenesená",J129,0)</f>
        <v>0</v>
      </c>
      <c r="BI129" s="210">
        <f>IF(N129="nulová",J129,0)</f>
        <v>0</v>
      </c>
      <c r="BJ129" s="18" t="s">
        <v>76</v>
      </c>
      <c r="BK129" s="210">
        <f>ROUND(I129*H129,2)</f>
        <v>0</v>
      </c>
      <c r="BL129" s="18" t="s">
        <v>187</v>
      </c>
      <c r="BM129" s="209" t="s">
        <v>188</v>
      </c>
    </row>
    <row r="130" s="2" customFormat="1">
      <c r="A130" s="39"/>
      <c r="B130" s="40"/>
      <c r="C130" s="41"/>
      <c r="D130" s="211" t="s">
        <v>119</v>
      </c>
      <c r="E130" s="41"/>
      <c r="F130" s="212" t="s">
        <v>189</v>
      </c>
      <c r="G130" s="41"/>
      <c r="H130" s="41"/>
      <c r="I130" s="213"/>
      <c r="J130" s="41"/>
      <c r="K130" s="41"/>
      <c r="L130" s="45"/>
      <c r="M130" s="214"/>
      <c r="N130" s="215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119</v>
      </c>
      <c r="AU130" s="18" t="s">
        <v>78</v>
      </c>
    </row>
    <row r="131" s="2" customFormat="1">
      <c r="A131" s="39"/>
      <c r="B131" s="40"/>
      <c r="C131" s="41"/>
      <c r="D131" s="216" t="s">
        <v>121</v>
      </c>
      <c r="E131" s="41"/>
      <c r="F131" s="217" t="s">
        <v>190</v>
      </c>
      <c r="G131" s="41"/>
      <c r="H131" s="41"/>
      <c r="I131" s="213"/>
      <c r="J131" s="41"/>
      <c r="K131" s="41"/>
      <c r="L131" s="45"/>
      <c r="M131" s="214"/>
      <c r="N131" s="215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121</v>
      </c>
      <c r="AU131" s="18" t="s">
        <v>78</v>
      </c>
    </row>
    <row r="132" s="2" customFormat="1">
      <c r="A132" s="39"/>
      <c r="B132" s="40"/>
      <c r="C132" s="41"/>
      <c r="D132" s="211" t="s">
        <v>143</v>
      </c>
      <c r="E132" s="41"/>
      <c r="F132" s="229" t="s">
        <v>191</v>
      </c>
      <c r="G132" s="41"/>
      <c r="H132" s="41"/>
      <c r="I132" s="213"/>
      <c r="J132" s="41"/>
      <c r="K132" s="41"/>
      <c r="L132" s="45"/>
      <c r="M132" s="214"/>
      <c r="N132" s="215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143</v>
      </c>
      <c r="AU132" s="18" t="s">
        <v>78</v>
      </c>
    </row>
    <row r="133" s="13" customFormat="1">
      <c r="A133" s="13"/>
      <c r="B133" s="218"/>
      <c r="C133" s="219"/>
      <c r="D133" s="211" t="s">
        <v>123</v>
      </c>
      <c r="E133" s="220" t="s">
        <v>19</v>
      </c>
      <c r="F133" s="221" t="s">
        <v>192</v>
      </c>
      <c r="G133" s="219"/>
      <c r="H133" s="222">
        <v>27.5</v>
      </c>
      <c r="I133" s="223"/>
      <c r="J133" s="219"/>
      <c r="K133" s="219"/>
      <c r="L133" s="224"/>
      <c r="M133" s="225"/>
      <c r="N133" s="226"/>
      <c r="O133" s="226"/>
      <c r="P133" s="226"/>
      <c r="Q133" s="226"/>
      <c r="R133" s="226"/>
      <c r="S133" s="226"/>
      <c r="T133" s="22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28" t="s">
        <v>123</v>
      </c>
      <c r="AU133" s="228" t="s">
        <v>78</v>
      </c>
      <c r="AV133" s="13" t="s">
        <v>78</v>
      </c>
      <c r="AW133" s="13" t="s">
        <v>33</v>
      </c>
      <c r="AX133" s="13" t="s">
        <v>76</v>
      </c>
      <c r="AY133" s="228" t="s">
        <v>110</v>
      </c>
    </row>
    <row r="134" s="2" customFormat="1" ht="16.5" customHeight="1">
      <c r="A134" s="39"/>
      <c r="B134" s="40"/>
      <c r="C134" s="198" t="s">
        <v>193</v>
      </c>
      <c r="D134" s="198" t="s">
        <v>112</v>
      </c>
      <c r="E134" s="199" t="s">
        <v>194</v>
      </c>
      <c r="F134" s="200" t="s">
        <v>195</v>
      </c>
      <c r="G134" s="201" t="s">
        <v>127</v>
      </c>
      <c r="H134" s="202">
        <v>20</v>
      </c>
      <c r="I134" s="203"/>
      <c r="J134" s="204">
        <f>ROUND(I134*H134,2)</f>
        <v>0</v>
      </c>
      <c r="K134" s="200" t="s">
        <v>116</v>
      </c>
      <c r="L134" s="45"/>
      <c r="M134" s="205" t="s">
        <v>19</v>
      </c>
      <c r="N134" s="206" t="s">
        <v>42</v>
      </c>
      <c r="O134" s="85"/>
      <c r="P134" s="207">
        <f>O134*H134</f>
        <v>0</v>
      </c>
      <c r="Q134" s="207">
        <v>0</v>
      </c>
      <c r="R134" s="207">
        <f>Q134*H134</f>
        <v>0</v>
      </c>
      <c r="S134" s="207">
        <v>0</v>
      </c>
      <c r="T134" s="208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09" t="s">
        <v>117</v>
      </c>
      <c r="AT134" s="209" t="s">
        <v>112</v>
      </c>
      <c r="AU134" s="209" t="s">
        <v>78</v>
      </c>
      <c r="AY134" s="18" t="s">
        <v>110</v>
      </c>
      <c r="BE134" s="210">
        <f>IF(N134="základní",J134,0)</f>
        <v>0</v>
      </c>
      <c r="BF134" s="210">
        <f>IF(N134="snížená",J134,0)</f>
        <v>0</v>
      </c>
      <c r="BG134" s="210">
        <f>IF(N134="zákl. přenesená",J134,0)</f>
        <v>0</v>
      </c>
      <c r="BH134" s="210">
        <f>IF(N134="sníž. přenesená",J134,0)</f>
        <v>0</v>
      </c>
      <c r="BI134" s="210">
        <f>IF(N134="nulová",J134,0)</f>
        <v>0</v>
      </c>
      <c r="BJ134" s="18" t="s">
        <v>76</v>
      </c>
      <c r="BK134" s="210">
        <f>ROUND(I134*H134,2)</f>
        <v>0</v>
      </c>
      <c r="BL134" s="18" t="s">
        <v>117</v>
      </c>
      <c r="BM134" s="209" t="s">
        <v>196</v>
      </c>
    </row>
    <row r="135" s="2" customFormat="1">
      <c r="A135" s="39"/>
      <c r="B135" s="40"/>
      <c r="C135" s="41"/>
      <c r="D135" s="211" t="s">
        <v>119</v>
      </c>
      <c r="E135" s="41"/>
      <c r="F135" s="212" t="s">
        <v>197</v>
      </c>
      <c r="G135" s="41"/>
      <c r="H135" s="41"/>
      <c r="I135" s="213"/>
      <c r="J135" s="41"/>
      <c r="K135" s="41"/>
      <c r="L135" s="45"/>
      <c r="M135" s="214"/>
      <c r="N135" s="215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119</v>
      </c>
      <c r="AU135" s="18" t="s">
        <v>78</v>
      </c>
    </row>
    <row r="136" s="2" customFormat="1">
      <c r="A136" s="39"/>
      <c r="B136" s="40"/>
      <c r="C136" s="41"/>
      <c r="D136" s="216" t="s">
        <v>121</v>
      </c>
      <c r="E136" s="41"/>
      <c r="F136" s="217" t="s">
        <v>198</v>
      </c>
      <c r="G136" s="41"/>
      <c r="H136" s="41"/>
      <c r="I136" s="213"/>
      <c r="J136" s="41"/>
      <c r="K136" s="41"/>
      <c r="L136" s="45"/>
      <c r="M136" s="214"/>
      <c r="N136" s="215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121</v>
      </c>
      <c r="AU136" s="18" t="s">
        <v>78</v>
      </c>
    </row>
    <row r="137" s="2" customFormat="1" ht="16.5" customHeight="1">
      <c r="A137" s="39"/>
      <c r="B137" s="40"/>
      <c r="C137" s="198" t="s">
        <v>199</v>
      </c>
      <c r="D137" s="198" t="s">
        <v>112</v>
      </c>
      <c r="E137" s="199" t="s">
        <v>200</v>
      </c>
      <c r="F137" s="200" t="s">
        <v>201</v>
      </c>
      <c r="G137" s="201" t="s">
        <v>115</v>
      </c>
      <c r="H137" s="202">
        <v>503</v>
      </c>
      <c r="I137" s="203"/>
      <c r="J137" s="204">
        <f>ROUND(I137*H137,2)</f>
        <v>0</v>
      </c>
      <c r="K137" s="200" t="s">
        <v>116</v>
      </c>
      <c r="L137" s="45"/>
      <c r="M137" s="205" t="s">
        <v>19</v>
      </c>
      <c r="N137" s="206" t="s">
        <v>42</v>
      </c>
      <c r="O137" s="85"/>
      <c r="P137" s="207">
        <f>O137*H137</f>
        <v>0</v>
      </c>
      <c r="Q137" s="207">
        <v>0</v>
      </c>
      <c r="R137" s="207">
        <f>Q137*H137</f>
        <v>0</v>
      </c>
      <c r="S137" s="207">
        <v>0</v>
      </c>
      <c r="T137" s="208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09" t="s">
        <v>117</v>
      </c>
      <c r="AT137" s="209" t="s">
        <v>112</v>
      </c>
      <c r="AU137" s="209" t="s">
        <v>78</v>
      </c>
      <c r="AY137" s="18" t="s">
        <v>110</v>
      </c>
      <c r="BE137" s="210">
        <f>IF(N137="základní",J137,0)</f>
        <v>0</v>
      </c>
      <c r="BF137" s="210">
        <f>IF(N137="snížená",J137,0)</f>
        <v>0</v>
      </c>
      <c r="BG137" s="210">
        <f>IF(N137="zákl. přenesená",J137,0)</f>
        <v>0</v>
      </c>
      <c r="BH137" s="210">
        <f>IF(N137="sníž. přenesená",J137,0)</f>
        <v>0</v>
      </c>
      <c r="BI137" s="210">
        <f>IF(N137="nulová",J137,0)</f>
        <v>0</v>
      </c>
      <c r="BJ137" s="18" t="s">
        <v>76</v>
      </c>
      <c r="BK137" s="210">
        <f>ROUND(I137*H137,2)</f>
        <v>0</v>
      </c>
      <c r="BL137" s="18" t="s">
        <v>117</v>
      </c>
      <c r="BM137" s="209" t="s">
        <v>202</v>
      </c>
    </row>
    <row r="138" s="2" customFormat="1">
      <c r="A138" s="39"/>
      <c r="B138" s="40"/>
      <c r="C138" s="41"/>
      <c r="D138" s="211" t="s">
        <v>119</v>
      </c>
      <c r="E138" s="41"/>
      <c r="F138" s="212" t="s">
        <v>203</v>
      </c>
      <c r="G138" s="41"/>
      <c r="H138" s="41"/>
      <c r="I138" s="213"/>
      <c r="J138" s="41"/>
      <c r="K138" s="41"/>
      <c r="L138" s="45"/>
      <c r="M138" s="214"/>
      <c r="N138" s="215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119</v>
      </c>
      <c r="AU138" s="18" t="s">
        <v>78</v>
      </c>
    </row>
    <row r="139" s="2" customFormat="1">
      <c r="A139" s="39"/>
      <c r="B139" s="40"/>
      <c r="C139" s="41"/>
      <c r="D139" s="216" t="s">
        <v>121</v>
      </c>
      <c r="E139" s="41"/>
      <c r="F139" s="217" t="s">
        <v>204</v>
      </c>
      <c r="G139" s="41"/>
      <c r="H139" s="41"/>
      <c r="I139" s="213"/>
      <c r="J139" s="41"/>
      <c r="K139" s="41"/>
      <c r="L139" s="45"/>
      <c r="M139" s="214"/>
      <c r="N139" s="215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121</v>
      </c>
      <c r="AU139" s="18" t="s">
        <v>78</v>
      </c>
    </row>
    <row r="140" s="13" customFormat="1">
      <c r="A140" s="13"/>
      <c r="B140" s="218"/>
      <c r="C140" s="219"/>
      <c r="D140" s="211" t="s">
        <v>123</v>
      </c>
      <c r="E140" s="220" t="s">
        <v>19</v>
      </c>
      <c r="F140" s="221" t="s">
        <v>205</v>
      </c>
      <c r="G140" s="219"/>
      <c r="H140" s="222">
        <v>226</v>
      </c>
      <c r="I140" s="223"/>
      <c r="J140" s="219"/>
      <c r="K140" s="219"/>
      <c r="L140" s="224"/>
      <c r="M140" s="225"/>
      <c r="N140" s="226"/>
      <c r="O140" s="226"/>
      <c r="P140" s="226"/>
      <c r="Q140" s="226"/>
      <c r="R140" s="226"/>
      <c r="S140" s="226"/>
      <c r="T140" s="22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28" t="s">
        <v>123</v>
      </c>
      <c r="AU140" s="228" t="s">
        <v>78</v>
      </c>
      <c r="AV140" s="13" t="s">
        <v>78</v>
      </c>
      <c r="AW140" s="13" t="s">
        <v>33</v>
      </c>
      <c r="AX140" s="13" t="s">
        <v>71</v>
      </c>
      <c r="AY140" s="228" t="s">
        <v>110</v>
      </c>
    </row>
    <row r="141" s="13" customFormat="1">
      <c r="A141" s="13"/>
      <c r="B141" s="218"/>
      <c r="C141" s="219"/>
      <c r="D141" s="211" t="s">
        <v>123</v>
      </c>
      <c r="E141" s="220" t="s">
        <v>19</v>
      </c>
      <c r="F141" s="221" t="s">
        <v>206</v>
      </c>
      <c r="G141" s="219"/>
      <c r="H141" s="222">
        <v>143</v>
      </c>
      <c r="I141" s="223"/>
      <c r="J141" s="219"/>
      <c r="K141" s="219"/>
      <c r="L141" s="224"/>
      <c r="M141" s="225"/>
      <c r="N141" s="226"/>
      <c r="O141" s="226"/>
      <c r="P141" s="226"/>
      <c r="Q141" s="226"/>
      <c r="R141" s="226"/>
      <c r="S141" s="226"/>
      <c r="T141" s="22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28" t="s">
        <v>123</v>
      </c>
      <c r="AU141" s="228" t="s">
        <v>78</v>
      </c>
      <c r="AV141" s="13" t="s">
        <v>78</v>
      </c>
      <c r="AW141" s="13" t="s">
        <v>33</v>
      </c>
      <c r="AX141" s="13" t="s">
        <v>71</v>
      </c>
      <c r="AY141" s="228" t="s">
        <v>110</v>
      </c>
    </row>
    <row r="142" s="13" customFormat="1">
      <c r="A142" s="13"/>
      <c r="B142" s="218"/>
      <c r="C142" s="219"/>
      <c r="D142" s="211" t="s">
        <v>123</v>
      </c>
      <c r="E142" s="220" t="s">
        <v>19</v>
      </c>
      <c r="F142" s="221" t="s">
        <v>207</v>
      </c>
      <c r="G142" s="219"/>
      <c r="H142" s="222">
        <v>134</v>
      </c>
      <c r="I142" s="223"/>
      <c r="J142" s="219"/>
      <c r="K142" s="219"/>
      <c r="L142" s="224"/>
      <c r="M142" s="225"/>
      <c r="N142" s="226"/>
      <c r="O142" s="226"/>
      <c r="P142" s="226"/>
      <c r="Q142" s="226"/>
      <c r="R142" s="226"/>
      <c r="S142" s="226"/>
      <c r="T142" s="22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28" t="s">
        <v>123</v>
      </c>
      <c r="AU142" s="228" t="s">
        <v>78</v>
      </c>
      <c r="AV142" s="13" t="s">
        <v>78</v>
      </c>
      <c r="AW142" s="13" t="s">
        <v>33</v>
      </c>
      <c r="AX142" s="13" t="s">
        <v>71</v>
      </c>
      <c r="AY142" s="228" t="s">
        <v>110</v>
      </c>
    </row>
    <row r="143" s="14" customFormat="1">
      <c r="A143" s="14"/>
      <c r="B143" s="230"/>
      <c r="C143" s="231"/>
      <c r="D143" s="211" t="s">
        <v>123</v>
      </c>
      <c r="E143" s="232" t="s">
        <v>19</v>
      </c>
      <c r="F143" s="233" t="s">
        <v>156</v>
      </c>
      <c r="G143" s="231"/>
      <c r="H143" s="234">
        <v>503</v>
      </c>
      <c r="I143" s="235"/>
      <c r="J143" s="231"/>
      <c r="K143" s="231"/>
      <c r="L143" s="236"/>
      <c r="M143" s="237"/>
      <c r="N143" s="238"/>
      <c r="O143" s="238"/>
      <c r="P143" s="238"/>
      <c r="Q143" s="238"/>
      <c r="R143" s="238"/>
      <c r="S143" s="238"/>
      <c r="T143" s="23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0" t="s">
        <v>123</v>
      </c>
      <c r="AU143" s="240" t="s">
        <v>78</v>
      </c>
      <c r="AV143" s="14" t="s">
        <v>117</v>
      </c>
      <c r="AW143" s="14" t="s">
        <v>33</v>
      </c>
      <c r="AX143" s="14" t="s">
        <v>76</v>
      </c>
      <c r="AY143" s="240" t="s">
        <v>110</v>
      </c>
    </row>
    <row r="144" s="2" customFormat="1" ht="16.5" customHeight="1">
      <c r="A144" s="39"/>
      <c r="B144" s="40"/>
      <c r="C144" s="241" t="s">
        <v>8</v>
      </c>
      <c r="D144" s="241" t="s">
        <v>208</v>
      </c>
      <c r="E144" s="242" t="s">
        <v>209</v>
      </c>
      <c r="F144" s="243" t="s">
        <v>210</v>
      </c>
      <c r="G144" s="244" t="s">
        <v>211</v>
      </c>
      <c r="H144" s="245">
        <v>10.060000000000001</v>
      </c>
      <c r="I144" s="246"/>
      <c r="J144" s="247">
        <f>ROUND(I144*H144,2)</f>
        <v>0</v>
      </c>
      <c r="K144" s="243" t="s">
        <v>116</v>
      </c>
      <c r="L144" s="248"/>
      <c r="M144" s="249" t="s">
        <v>19</v>
      </c>
      <c r="N144" s="250" t="s">
        <v>42</v>
      </c>
      <c r="O144" s="85"/>
      <c r="P144" s="207">
        <f>O144*H144</f>
        <v>0</v>
      </c>
      <c r="Q144" s="207">
        <v>0.001</v>
      </c>
      <c r="R144" s="207">
        <f>Q144*H144</f>
        <v>0.010060000000000001</v>
      </c>
      <c r="S144" s="207">
        <v>0</v>
      </c>
      <c r="T144" s="208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09" t="s">
        <v>176</v>
      </c>
      <c r="AT144" s="209" t="s">
        <v>208</v>
      </c>
      <c r="AU144" s="209" t="s">
        <v>78</v>
      </c>
      <c r="AY144" s="18" t="s">
        <v>110</v>
      </c>
      <c r="BE144" s="210">
        <f>IF(N144="základní",J144,0)</f>
        <v>0</v>
      </c>
      <c r="BF144" s="210">
        <f>IF(N144="snížená",J144,0)</f>
        <v>0</v>
      </c>
      <c r="BG144" s="210">
        <f>IF(N144="zákl. přenesená",J144,0)</f>
        <v>0</v>
      </c>
      <c r="BH144" s="210">
        <f>IF(N144="sníž. přenesená",J144,0)</f>
        <v>0</v>
      </c>
      <c r="BI144" s="210">
        <f>IF(N144="nulová",J144,0)</f>
        <v>0</v>
      </c>
      <c r="BJ144" s="18" t="s">
        <v>76</v>
      </c>
      <c r="BK144" s="210">
        <f>ROUND(I144*H144,2)</f>
        <v>0</v>
      </c>
      <c r="BL144" s="18" t="s">
        <v>117</v>
      </c>
      <c r="BM144" s="209" t="s">
        <v>212</v>
      </c>
    </row>
    <row r="145" s="2" customFormat="1">
      <c r="A145" s="39"/>
      <c r="B145" s="40"/>
      <c r="C145" s="41"/>
      <c r="D145" s="211" t="s">
        <v>119</v>
      </c>
      <c r="E145" s="41"/>
      <c r="F145" s="212" t="s">
        <v>210</v>
      </c>
      <c r="G145" s="41"/>
      <c r="H145" s="41"/>
      <c r="I145" s="213"/>
      <c r="J145" s="41"/>
      <c r="K145" s="41"/>
      <c r="L145" s="45"/>
      <c r="M145" s="214"/>
      <c r="N145" s="215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119</v>
      </c>
      <c r="AU145" s="18" t="s">
        <v>78</v>
      </c>
    </row>
    <row r="146" s="13" customFormat="1">
      <c r="A146" s="13"/>
      <c r="B146" s="218"/>
      <c r="C146" s="219"/>
      <c r="D146" s="211" t="s">
        <v>123</v>
      </c>
      <c r="E146" s="219"/>
      <c r="F146" s="221" t="s">
        <v>213</v>
      </c>
      <c r="G146" s="219"/>
      <c r="H146" s="222">
        <v>10.060000000000001</v>
      </c>
      <c r="I146" s="223"/>
      <c r="J146" s="219"/>
      <c r="K146" s="219"/>
      <c r="L146" s="224"/>
      <c r="M146" s="225"/>
      <c r="N146" s="226"/>
      <c r="O146" s="226"/>
      <c r="P146" s="226"/>
      <c r="Q146" s="226"/>
      <c r="R146" s="226"/>
      <c r="S146" s="226"/>
      <c r="T146" s="22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28" t="s">
        <v>123</v>
      </c>
      <c r="AU146" s="228" t="s">
        <v>78</v>
      </c>
      <c r="AV146" s="13" t="s">
        <v>78</v>
      </c>
      <c r="AW146" s="13" t="s">
        <v>4</v>
      </c>
      <c r="AX146" s="13" t="s">
        <v>76</v>
      </c>
      <c r="AY146" s="228" t="s">
        <v>110</v>
      </c>
    </row>
    <row r="147" s="2" customFormat="1" ht="16.5" customHeight="1">
      <c r="A147" s="39"/>
      <c r="B147" s="40"/>
      <c r="C147" s="198" t="s">
        <v>214</v>
      </c>
      <c r="D147" s="198" t="s">
        <v>112</v>
      </c>
      <c r="E147" s="199" t="s">
        <v>215</v>
      </c>
      <c r="F147" s="200" t="s">
        <v>216</v>
      </c>
      <c r="G147" s="201" t="s">
        <v>115</v>
      </c>
      <c r="H147" s="202">
        <v>440</v>
      </c>
      <c r="I147" s="203"/>
      <c r="J147" s="204">
        <f>ROUND(I147*H147,2)</f>
        <v>0</v>
      </c>
      <c r="K147" s="200" t="s">
        <v>116</v>
      </c>
      <c r="L147" s="45"/>
      <c r="M147" s="205" t="s">
        <v>19</v>
      </c>
      <c r="N147" s="206" t="s">
        <v>42</v>
      </c>
      <c r="O147" s="85"/>
      <c r="P147" s="207">
        <f>O147*H147</f>
        <v>0</v>
      </c>
      <c r="Q147" s="207">
        <v>0</v>
      </c>
      <c r="R147" s="207">
        <f>Q147*H147</f>
        <v>0</v>
      </c>
      <c r="S147" s="207">
        <v>0</v>
      </c>
      <c r="T147" s="208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09" t="s">
        <v>117</v>
      </c>
      <c r="AT147" s="209" t="s">
        <v>112</v>
      </c>
      <c r="AU147" s="209" t="s">
        <v>78</v>
      </c>
      <c r="AY147" s="18" t="s">
        <v>110</v>
      </c>
      <c r="BE147" s="210">
        <f>IF(N147="základní",J147,0)</f>
        <v>0</v>
      </c>
      <c r="BF147" s="210">
        <f>IF(N147="snížená",J147,0)</f>
        <v>0</v>
      </c>
      <c r="BG147" s="210">
        <f>IF(N147="zákl. přenesená",J147,0)</f>
        <v>0</v>
      </c>
      <c r="BH147" s="210">
        <f>IF(N147="sníž. přenesená",J147,0)</f>
        <v>0</v>
      </c>
      <c r="BI147" s="210">
        <f>IF(N147="nulová",J147,0)</f>
        <v>0</v>
      </c>
      <c r="BJ147" s="18" t="s">
        <v>76</v>
      </c>
      <c r="BK147" s="210">
        <f>ROUND(I147*H147,2)</f>
        <v>0</v>
      </c>
      <c r="BL147" s="18" t="s">
        <v>117</v>
      </c>
      <c r="BM147" s="209" t="s">
        <v>217</v>
      </c>
    </row>
    <row r="148" s="2" customFormat="1">
      <c r="A148" s="39"/>
      <c r="B148" s="40"/>
      <c r="C148" s="41"/>
      <c r="D148" s="211" t="s">
        <v>119</v>
      </c>
      <c r="E148" s="41"/>
      <c r="F148" s="212" t="s">
        <v>218</v>
      </c>
      <c r="G148" s="41"/>
      <c r="H148" s="41"/>
      <c r="I148" s="213"/>
      <c r="J148" s="41"/>
      <c r="K148" s="41"/>
      <c r="L148" s="45"/>
      <c r="M148" s="214"/>
      <c r="N148" s="215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119</v>
      </c>
      <c r="AU148" s="18" t="s">
        <v>78</v>
      </c>
    </row>
    <row r="149" s="2" customFormat="1">
      <c r="A149" s="39"/>
      <c r="B149" s="40"/>
      <c r="C149" s="41"/>
      <c r="D149" s="216" t="s">
        <v>121</v>
      </c>
      <c r="E149" s="41"/>
      <c r="F149" s="217" t="s">
        <v>219</v>
      </c>
      <c r="G149" s="41"/>
      <c r="H149" s="41"/>
      <c r="I149" s="213"/>
      <c r="J149" s="41"/>
      <c r="K149" s="41"/>
      <c r="L149" s="45"/>
      <c r="M149" s="214"/>
      <c r="N149" s="215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121</v>
      </c>
      <c r="AU149" s="18" t="s">
        <v>78</v>
      </c>
    </row>
    <row r="150" s="13" customFormat="1">
      <c r="A150" s="13"/>
      <c r="B150" s="218"/>
      <c r="C150" s="219"/>
      <c r="D150" s="211" t="s">
        <v>123</v>
      </c>
      <c r="E150" s="220" t="s">
        <v>19</v>
      </c>
      <c r="F150" s="221" t="s">
        <v>220</v>
      </c>
      <c r="G150" s="219"/>
      <c r="H150" s="222">
        <v>440</v>
      </c>
      <c r="I150" s="223"/>
      <c r="J150" s="219"/>
      <c r="K150" s="219"/>
      <c r="L150" s="224"/>
      <c r="M150" s="225"/>
      <c r="N150" s="226"/>
      <c r="O150" s="226"/>
      <c r="P150" s="226"/>
      <c r="Q150" s="226"/>
      <c r="R150" s="226"/>
      <c r="S150" s="226"/>
      <c r="T150" s="22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28" t="s">
        <v>123</v>
      </c>
      <c r="AU150" s="228" t="s">
        <v>78</v>
      </c>
      <c r="AV150" s="13" t="s">
        <v>78</v>
      </c>
      <c r="AW150" s="13" t="s">
        <v>33</v>
      </c>
      <c r="AX150" s="13" t="s">
        <v>76</v>
      </c>
      <c r="AY150" s="228" t="s">
        <v>110</v>
      </c>
    </row>
    <row r="151" s="2" customFormat="1" ht="16.5" customHeight="1">
      <c r="A151" s="39"/>
      <c r="B151" s="40"/>
      <c r="C151" s="198" t="s">
        <v>221</v>
      </c>
      <c r="D151" s="198" t="s">
        <v>112</v>
      </c>
      <c r="E151" s="199" t="s">
        <v>222</v>
      </c>
      <c r="F151" s="200" t="s">
        <v>223</v>
      </c>
      <c r="G151" s="201" t="s">
        <v>224</v>
      </c>
      <c r="H151" s="202">
        <v>1</v>
      </c>
      <c r="I151" s="203"/>
      <c r="J151" s="204">
        <f>ROUND(I151*H151,2)</f>
        <v>0</v>
      </c>
      <c r="K151" s="200" t="s">
        <v>19</v>
      </c>
      <c r="L151" s="45"/>
      <c r="M151" s="205" t="s">
        <v>19</v>
      </c>
      <c r="N151" s="206" t="s">
        <v>42</v>
      </c>
      <c r="O151" s="85"/>
      <c r="P151" s="207">
        <f>O151*H151</f>
        <v>0</v>
      </c>
      <c r="Q151" s="207">
        <v>0</v>
      </c>
      <c r="R151" s="207">
        <f>Q151*H151</f>
        <v>0</v>
      </c>
      <c r="S151" s="207">
        <v>0</v>
      </c>
      <c r="T151" s="208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09" t="s">
        <v>117</v>
      </c>
      <c r="AT151" s="209" t="s">
        <v>112</v>
      </c>
      <c r="AU151" s="209" t="s">
        <v>78</v>
      </c>
      <c r="AY151" s="18" t="s">
        <v>110</v>
      </c>
      <c r="BE151" s="210">
        <f>IF(N151="základní",J151,0)</f>
        <v>0</v>
      </c>
      <c r="BF151" s="210">
        <f>IF(N151="snížená",J151,0)</f>
        <v>0</v>
      </c>
      <c r="BG151" s="210">
        <f>IF(N151="zákl. přenesená",J151,0)</f>
        <v>0</v>
      </c>
      <c r="BH151" s="210">
        <f>IF(N151="sníž. přenesená",J151,0)</f>
        <v>0</v>
      </c>
      <c r="BI151" s="210">
        <f>IF(N151="nulová",J151,0)</f>
        <v>0</v>
      </c>
      <c r="BJ151" s="18" t="s">
        <v>76</v>
      </c>
      <c r="BK151" s="210">
        <f>ROUND(I151*H151,2)</f>
        <v>0</v>
      </c>
      <c r="BL151" s="18" t="s">
        <v>117</v>
      </c>
      <c r="BM151" s="209" t="s">
        <v>225</v>
      </c>
    </row>
    <row r="152" s="2" customFormat="1">
      <c r="A152" s="39"/>
      <c r="B152" s="40"/>
      <c r="C152" s="41"/>
      <c r="D152" s="211" t="s">
        <v>119</v>
      </c>
      <c r="E152" s="41"/>
      <c r="F152" s="212" t="s">
        <v>223</v>
      </c>
      <c r="G152" s="41"/>
      <c r="H152" s="41"/>
      <c r="I152" s="213"/>
      <c r="J152" s="41"/>
      <c r="K152" s="41"/>
      <c r="L152" s="45"/>
      <c r="M152" s="214"/>
      <c r="N152" s="215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119</v>
      </c>
      <c r="AU152" s="18" t="s">
        <v>78</v>
      </c>
    </row>
    <row r="153" s="2" customFormat="1" ht="16.5" customHeight="1">
      <c r="A153" s="39"/>
      <c r="B153" s="40"/>
      <c r="C153" s="198" t="s">
        <v>226</v>
      </c>
      <c r="D153" s="198" t="s">
        <v>112</v>
      </c>
      <c r="E153" s="199" t="s">
        <v>227</v>
      </c>
      <c r="F153" s="200" t="s">
        <v>228</v>
      </c>
      <c r="G153" s="201" t="s">
        <v>127</v>
      </c>
      <c r="H153" s="202">
        <v>1</v>
      </c>
      <c r="I153" s="203"/>
      <c r="J153" s="204">
        <f>ROUND(I153*H153,2)</f>
        <v>0</v>
      </c>
      <c r="K153" s="200" t="s">
        <v>19</v>
      </c>
      <c r="L153" s="45"/>
      <c r="M153" s="205" t="s">
        <v>19</v>
      </c>
      <c r="N153" s="206" t="s">
        <v>42</v>
      </c>
      <c r="O153" s="85"/>
      <c r="P153" s="207">
        <f>O153*H153</f>
        <v>0</v>
      </c>
      <c r="Q153" s="207">
        <v>0</v>
      </c>
      <c r="R153" s="207">
        <f>Q153*H153</f>
        <v>0</v>
      </c>
      <c r="S153" s="207">
        <v>0</v>
      </c>
      <c r="T153" s="208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09" t="s">
        <v>117</v>
      </c>
      <c r="AT153" s="209" t="s">
        <v>112</v>
      </c>
      <c r="AU153" s="209" t="s">
        <v>78</v>
      </c>
      <c r="AY153" s="18" t="s">
        <v>110</v>
      </c>
      <c r="BE153" s="210">
        <f>IF(N153="základní",J153,0)</f>
        <v>0</v>
      </c>
      <c r="BF153" s="210">
        <f>IF(N153="snížená",J153,0)</f>
        <v>0</v>
      </c>
      <c r="BG153" s="210">
        <f>IF(N153="zákl. přenesená",J153,0)</f>
        <v>0</v>
      </c>
      <c r="BH153" s="210">
        <f>IF(N153="sníž. přenesená",J153,0)</f>
        <v>0</v>
      </c>
      <c r="BI153" s="210">
        <f>IF(N153="nulová",J153,0)</f>
        <v>0</v>
      </c>
      <c r="BJ153" s="18" t="s">
        <v>76</v>
      </c>
      <c r="BK153" s="210">
        <f>ROUND(I153*H153,2)</f>
        <v>0</v>
      </c>
      <c r="BL153" s="18" t="s">
        <v>117</v>
      </c>
      <c r="BM153" s="209" t="s">
        <v>229</v>
      </c>
    </row>
    <row r="154" s="2" customFormat="1">
      <c r="A154" s="39"/>
      <c r="B154" s="40"/>
      <c r="C154" s="41"/>
      <c r="D154" s="211" t="s">
        <v>119</v>
      </c>
      <c r="E154" s="41"/>
      <c r="F154" s="212" t="s">
        <v>228</v>
      </c>
      <c r="G154" s="41"/>
      <c r="H154" s="41"/>
      <c r="I154" s="213"/>
      <c r="J154" s="41"/>
      <c r="K154" s="41"/>
      <c r="L154" s="45"/>
      <c r="M154" s="214"/>
      <c r="N154" s="215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119</v>
      </c>
      <c r="AU154" s="18" t="s">
        <v>78</v>
      </c>
    </row>
    <row r="155" s="12" customFormat="1" ht="22.8" customHeight="1">
      <c r="A155" s="12"/>
      <c r="B155" s="182"/>
      <c r="C155" s="183"/>
      <c r="D155" s="184" t="s">
        <v>70</v>
      </c>
      <c r="E155" s="196" t="s">
        <v>131</v>
      </c>
      <c r="F155" s="196" t="s">
        <v>230</v>
      </c>
      <c r="G155" s="183"/>
      <c r="H155" s="183"/>
      <c r="I155" s="186"/>
      <c r="J155" s="197">
        <f>BK155</f>
        <v>0</v>
      </c>
      <c r="K155" s="183"/>
      <c r="L155" s="188"/>
      <c r="M155" s="189"/>
      <c r="N155" s="190"/>
      <c r="O155" s="190"/>
      <c r="P155" s="191">
        <f>SUM(P156:P191)</f>
        <v>0</v>
      </c>
      <c r="Q155" s="190"/>
      <c r="R155" s="191">
        <f>SUM(R156:R191)</f>
        <v>8.4992191000000012</v>
      </c>
      <c r="S155" s="190"/>
      <c r="T155" s="192">
        <f>SUM(T156:T191)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93" t="s">
        <v>76</v>
      </c>
      <c r="AT155" s="194" t="s">
        <v>70</v>
      </c>
      <c r="AU155" s="194" t="s">
        <v>76</v>
      </c>
      <c r="AY155" s="193" t="s">
        <v>110</v>
      </c>
      <c r="BK155" s="195">
        <f>SUM(BK156:BK191)</f>
        <v>0</v>
      </c>
    </row>
    <row r="156" s="2" customFormat="1" ht="16.5" customHeight="1">
      <c r="A156" s="39"/>
      <c r="B156" s="40"/>
      <c r="C156" s="198" t="s">
        <v>231</v>
      </c>
      <c r="D156" s="198" t="s">
        <v>112</v>
      </c>
      <c r="E156" s="199" t="s">
        <v>232</v>
      </c>
      <c r="F156" s="200" t="s">
        <v>233</v>
      </c>
      <c r="G156" s="201" t="s">
        <v>148</v>
      </c>
      <c r="H156" s="202">
        <v>0.14999999999999999</v>
      </c>
      <c r="I156" s="203"/>
      <c r="J156" s="204">
        <f>ROUND(I156*H156,2)</f>
        <v>0</v>
      </c>
      <c r="K156" s="200" t="s">
        <v>116</v>
      </c>
      <c r="L156" s="45"/>
      <c r="M156" s="205" t="s">
        <v>19</v>
      </c>
      <c r="N156" s="206" t="s">
        <v>42</v>
      </c>
      <c r="O156" s="85"/>
      <c r="P156" s="207">
        <f>O156*H156</f>
        <v>0</v>
      </c>
      <c r="Q156" s="207">
        <v>0</v>
      </c>
      <c r="R156" s="207">
        <f>Q156*H156</f>
        <v>0</v>
      </c>
      <c r="S156" s="207">
        <v>0</v>
      </c>
      <c r="T156" s="208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09" t="s">
        <v>117</v>
      </c>
      <c r="AT156" s="209" t="s">
        <v>112</v>
      </c>
      <c r="AU156" s="209" t="s">
        <v>78</v>
      </c>
      <c r="AY156" s="18" t="s">
        <v>110</v>
      </c>
      <c r="BE156" s="210">
        <f>IF(N156="základní",J156,0)</f>
        <v>0</v>
      </c>
      <c r="BF156" s="210">
        <f>IF(N156="snížená",J156,0)</f>
        <v>0</v>
      </c>
      <c r="BG156" s="210">
        <f>IF(N156="zákl. přenesená",J156,0)</f>
        <v>0</v>
      </c>
      <c r="BH156" s="210">
        <f>IF(N156="sníž. přenesená",J156,0)</f>
        <v>0</v>
      </c>
      <c r="BI156" s="210">
        <f>IF(N156="nulová",J156,0)</f>
        <v>0</v>
      </c>
      <c r="BJ156" s="18" t="s">
        <v>76</v>
      </c>
      <c r="BK156" s="210">
        <f>ROUND(I156*H156,2)</f>
        <v>0</v>
      </c>
      <c r="BL156" s="18" t="s">
        <v>117</v>
      </c>
      <c r="BM156" s="209" t="s">
        <v>234</v>
      </c>
    </row>
    <row r="157" s="2" customFormat="1">
      <c r="A157" s="39"/>
      <c r="B157" s="40"/>
      <c r="C157" s="41"/>
      <c r="D157" s="211" t="s">
        <v>119</v>
      </c>
      <c r="E157" s="41"/>
      <c r="F157" s="212" t="s">
        <v>235</v>
      </c>
      <c r="G157" s="41"/>
      <c r="H157" s="41"/>
      <c r="I157" s="213"/>
      <c r="J157" s="41"/>
      <c r="K157" s="41"/>
      <c r="L157" s="45"/>
      <c r="M157" s="214"/>
      <c r="N157" s="215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119</v>
      </c>
      <c r="AU157" s="18" t="s">
        <v>78</v>
      </c>
    </row>
    <row r="158" s="2" customFormat="1">
      <c r="A158" s="39"/>
      <c r="B158" s="40"/>
      <c r="C158" s="41"/>
      <c r="D158" s="216" t="s">
        <v>121</v>
      </c>
      <c r="E158" s="41"/>
      <c r="F158" s="217" t="s">
        <v>236</v>
      </c>
      <c r="G158" s="41"/>
      <c r="H158" s="41"/>
      <c r="I158" s="213"/>
      <c r="J158" s="41"/>
      <c r="K158" s="41"/>
      <c r="L158" s="45"/>
      <c r="M158" s="214"/>
      <c r="N158" s="215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121</v>
      </c>
      <c r="AU158" s="18" t="s">
        <v>78</v>
      </c>
    </row>
    <row r="159" s="13" customFormat="1">
      <c r="A159" s="13"/>
      <c r="B159" s="218"/>
      <c r="C159" s="219"/>
      <c r="D159" s="211" t="s">
        <v>123</v>
      </c>
      <c r="E159" s="220" t="s">
        <v>19</v>
      </c>
      <c r="F159" s="221" t="s">
        <v>237</v>
      </c>
      <c r="G159" s="219"/>
      <c r="H159" s="222">
        <v>0.14999999999999999</v>
      </c>
      <c r="I159" s="223"/>
      <c r="J159" s="219"/>
      <c r="K159" s="219"/>
      <c r="L159" s="224"/>
      <c r="M159" s="225"/>
      <c r="N159" s="226"/>
      <c r="O159" s="226"/>
      <c r="P159" s="226"/>
      <c r="Q159" s="226"/>
      <c r="R159" s="226"/>
      <c r="S159" s="226"/>
      <c r="T159" s="22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28" t="s">
        <v>123</v>
      </c>
      <c r="AU159" s="228" t="s">
        <v>78</v>
      </c>
      <c r="AV159" s="13" t="s">
        <v>78</v>
      </c>
      <c r="AW159" s="13" t="s">
        <v>33</v>
      </c>
      <c r="AX159" s="13" t="s">
        <v>76</v>
      </c>
      <c r="AY159" s="228" t="s">
        <v>110</v>
      </c>
    </row>
    <row r="160" s="2" customFormat="1" ht="16.5" customHeight="1">
      <c r="A160" s="39"/>
      <c r="B160" s="40"/>
      <c r="C160" s="198" t="s">
        <v>238</v>
      </c>
      <c r="D160" s="198" t="s">
        <v>112</v>
      </c>
      <c r="E160" s="199" t="s">
        <v>239</v>
      </c>
      <c r="F160" s="200" t="s">
        <v>240</v>
      </c>
      <c r="G160" s="201" t="s">
        <v>115</v>
      </c>
      <c r="H160" s="202">
        <v>0.59999999999999998</v>
      </c>
      <c r="I160" s="203"/>
      <c r="J160" s="204">
        <f>ROUND(I160*H160,2)</f>
        <v>0</v>
      </c>
      <c r="K160" s="200" t="s">
        <v>116</v>
      </c>
      <c r="L160" s="45"/>
      <c r="M160" s="205" t="s">
        <v>19</v>
      </c>
      <c r="N160" s="206" t="s">
        <v>42</v>
      </c>
      <c r="O160" s="85"/>
      <c r="P160" s="207">
        <f>O160*H160</f>
        <v>0</v>
      </c>
      <c r="Q160" s="207">
        <v>0.041259999999999998</v>
      </c>
      <c r="R160" s="207">
        <f>Q160*H160</f>
        <v>0.024755999999999997</v>
      </c>
      <c r="S160" s="207">
        <v>0</v>
      </c>
      <c r="T160" s="208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09" t="s">
        <v>117</v>
      </c>
      <c r="AT160" s="209" t="s">
        <v>112</v>
      </c>
      <c r="AU160" s="209" t="s">
        <v>78</v>
      </c>
      <c r="AY160" s="18" t="s">
        <v>110</v>
      </c>
      <c r="BE160" s="210">
        <f>IF(N160="základní",J160,0)</f>
        <v>0</v>
      </c>
      <c r="BF160" s="210">
        <f>IF(N160="snížená",J160,0)</f>
        <v>0</v>
      </c>
      <c r="BG160" s="210">
        <f>IF(N160="zákl. přenesená",J160,0)</f>
        <v>0</v>
      </c>
      <c r="BH160" s="210">
        <f>IF(N160="sníž. přenesená",J160,0)</f>
        <v>0</v>
      </c>
      <c r="BI160" s="210">
        <f>IF(N160="nulová",J160,0)</f>
        <v>0</v>
      </c>
      <c r="BJ160" s="18" t="s">
        <v>76</v>
      </c>
      <c r="BK160" s="210">
        <f>ROUND(I160*H160,2)</f>
        <v>0</v>
      </c>
      <c r="BL160" s="18" t="s">
        <v>117</v>
      </c>
      <c r="BM160" s="209" t="s">
        <v>241</v>
      </c>
    </row>
    <row r="161" s="2" customFormat="1">
      <c r="A161" s="39"/>
      <c r="B161" s="40"/>
      <c r="C161" s="41"/>
      <c r="D161" s="211" t="s">
        <v>119</v>
      </c>
      <c r="E161" s="41"/>
      <c r="F161" s="212" t="s">
        <v>242</v>
      </c>
      <c r="G161" s="41"/>
      <c r="H161" s="41"/>
      <c r="I161" s="213"/>
      <c r="J161" s="41"/>
      <c r="K161" s="41"/>
      <c r="L161" s="45"/>
      <c r="M161" s="214"/>
      <c r="N161" s="215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119</v>
      </c>
      <c r="AU161" s="18" t="s">
        <v>78</v>
      </c>
    </row>
    <row r="162" s="2" customFormat="1">
      <c r="A162" s="39"/>
      <c r="B162" s="40"/>
      <c r="C162" s="41"/>
      <c r="D162" s="216" t="s">
        <v>121</v>
      </c>
      <c r="E162" s="41"/>
      <c r="F162" s="217" t="s">
        <v>243</v>
      </c>
      <c r="G162" s="41"/>
      <c r="H162" s="41"/>
      <c r="I162" s="213"/>
      <c r="J162" s="41"/>
      <c r="K162" s="41"/>
      <c r="L162" s="45"/>
      <c r="M162" s="214"/>
      <c r="N162" s="215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121</v>
      </c>
      <c r="AU162" s="18" t="s">
        <v>78</v>
      </c>
    </row>
    <row r="163" s="13" customFormat="1">
      <c r="A163" s="13"/>
      <c r="B163" s="218"/>
      <c r="C163" s="219"/>
      <c r="D163" s="211" t="s">
        <v>123</v>
      </c>
      <c r="E163" s="220" t="s">
        <v>19</v>
      </c>
      <c r="F163" s="221" t="s">
        <v>244</v>
      </c>
      <c r="G163" s="219"/>
      <c r="H163" s="222">
        <v>0.59999999999999998</v>
      </c>
      <c r="I163" s="223"/>
      <c r="J163" s="219"/>
      <c r="K163" s="219"/>
      <c r="L163" s="224"/>
      <c r="M163" s="225"/>
      <c r="N163" s="226"/>
      <c r="O163" s="226"/>
      <c r="P163" s="226"/>
      <c r="Q163" s="226"/>
      <c r="R163" s="226"/>
      <c r="S163" s="226"/>
      <c r="T163" s="22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28" t="s">
        <v>123</v>
      </c>
      <c r="AU163" s="228" t="s">
        <v>78</v>
      </c>
      <c r="AV163" s="13" t="s">
        <v>78</v>
      </c>
      <c r="AW163" s="13" t="s">
        <v>33</v>
      </c>
      <c r="AX163" s="13" t="s">
        <v>76</v>
      </c>
      <c r="AY163" s="228" t="s">
        <v>110</v>
      </c>
    </row>
    <row r="164" s="2" customFormat="1" ht="16.5" customHeight="1">
      <c r="A164" s="39"/>
      <c r="B164" s="40"/>
      <c r="C164" s="198" t="s">
        <v>245</v>
      </c>
      <c r="D164" s="198" t="s">
        <v>112</v>
      </c>
      <c r="E164" s="199" t="s">
        <v>246</v>
      </c>
      <c r="F164" s="200" t="s">
        <v>247</v>
      </c>
      <c r="G164" s="201" t="s">
        <v>248</v>
      </c>
      <c r="H164" s="202">
        <v>0.014999999999999999</v>
      </c>
      <c r="I164" s="203"/>
      <c r="J164" s="204">
        <f>ROUND(I164*H164,2)</f>
        <v>0</v>
      </c>
      <c r="K164" s="200" t="s">
        <v>116</v>
      </c>
      <c r="L164" s="45"/>
      <c r="M164" s="205" t="s">
        <v>19</v>
      </c>
      <c r="N164" s="206" t="s">
        <v>42</v>
      </c>
      <c r="O164" s="85"/>
      <c r="P164" s="207">
        <f>O164*H164</f>
        <v>0</v>
      </c>
      <c r="Q164" s="207">
        <v>1.04877</v>
      </c>
      <c r="R164" s="207">
        <f>Q164*H164</f>
        <v>0.01573155</v>
      </c>
      <c r="S164" s="207">
        <v>0</v>
      </c>
      <c r="T164" s="208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09" t="s">
        <v>117</v>
      </c>
      <c r="AT164" s="209" t="s">
        <v>112</v>
      </c>
      <c r="AU164" s="209" t="s">
        <v>78</v>
      </c>
      <c r="AY164" s="18" t="s">
        <v>110</v>
      </c>
      <c r="BE164" s="210">
        <f>IF(N164="základní",J164,0)</f>
        <v>0</v>
      </c>
      <c r="BF164" s="210">
        <f>IF(N164="snížená",J164,0)</f>
        <v>0</v>
      </c>
      <c r="BG164" s="210">
        <f>IF(N164="zákl. přenesená",J164,0)</f>
        <v>0</v>
      </c>
      <c r="BH164" s="210">
        <f>IF(N164="sníž. přenesená",J164,0)</f>
        <v>0</v>
      </c>
      <c r="BI164" s="210">
        <f>IF(N164="nulová",J164,0)</f>
        <v>0</v>
      </c>
      <c r="BJ164" s="18" t="s">
        <v>76</v>
      </c>
      <c r="BK164" s="210">
        <f>ROUND(I164*H164,2)</f>
        <v>0</v>
      </c>
      <c r="BL164" s="18" t="s">
        <v>117</v>
      </c>
      <c r="BM164" s="209" t="s">
        <v>249</v>
      </c>
    </row>
    <row r="165" s="2" customFormat="1">
      <c r="A165" s="39"/>
      <c r="B165" s="40"/>
      <c r="C165" s="41"/>
      <c r="D165" s="211" t="s">
        <v>119</v>
      </c>
      <c r="E165" s="41"/>
      <c r="F165" s="212" t="s">
        <v>250</v>
      </c>
      <c r="G165" s="41"/>
      <c r="H165" s="41"/>
      <c r="I165" s="213"/>
      <c r="J165" s="41"/>
      <c r="K165" s="41"/>
      <c r="L165" s="45"/>
      <c r="M165" s="214"/>
      <c r="N165" s="215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119</v>
      </c>
      <c r="AU165" s="18" t="s">
        <v>78</v>
      </c>
    </row>
    <row r="166" s="2" customFormat="1">
      <c r="A166" s="39"/>
      <c r="B166" s="40"/>
      <c r="C166" s="41"/>
      <c r="D166" s="216" t="s">
        <v>121</v>
      </c>
      <c r="E166" s="41"/>
      <c r="F166" s="217" t="s">
        <v>251</v>
      </c>
      <c r="G166" s="41"/>
      <c r="H166" s="41"/>
      <c r="I166" s="213"/>
      <c r="J166" s="41"/>
      <c r="K166" s="41"/>
      <c r="L166" s="45"/>
      <c r="M166" s="214"/>
      <c r="N166" s="215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121</v>
      </c>
      <c r="AU166" s="18" t="s">
        <v>78</v>
      </c>
    </row>
    <row r="167" s="2" customFormat="1" ht="16.5" customHeight="1">
      <c r="A167" s="39"/>
      <c r="B167" s="40"/>
      <c r="C167" s="198" t="s">
        <v>252</v>
      </c>
      <c r="D167" s="198" t="s">
        <v>112</v>
      </c>
      <c r="E167" s="199" t="s">
        <v>253</v>
      </c>
      <c r="F167" s="200" t="s">
        <v>254</v>
      </c>
      <c r="G167" s="201" t="s">
        <v>248</v>
      </c>
      <c r="H167" s="202">
        <v>0.014999999999999999</v>
      </c>
      <c r="I167" s="203"/>
      <c r="J167" s="204">
        <f>ROUND(I167*H167,2)</f>
        <v>0</v>
      </c>
      <c r="K167" s="200" t="s">
        <v>116</v>
      </c>
      <c r="L167" s="45"/>
      <c r="M167" s="205" t="s">
        <v>19</v>
      </c>
      <c r="N167" s="206" t="s">
        <v>42</v>
      </c>
      <c r="O167" s="85"/>
      <c r="P167" s="207">
        <f>O167*H167</f>
        <v>0</v>
      </c>
      <c r="Q167" s="207">
        <v>1.11277</v>
      </c>
      <c r="R167" s="207">
        <f>Q167*H167</f>
        <v>0.016691549999999999</v>
      </c>
      <c r="S167" s="207">
        <v>0</v>
      </c>
      <c r="T167" s="208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09" t="s">
        <v>117</v>
      </c>
      <c r="AT167" s="209" t="s">
        <v>112</v>
      </c>
      <c r="AU167" s="209" t="s">
        <v>78</v>
      </c>
      <c r="AY167" s="18" t="s">
        <v>110</v>
      </c>
      <c r="BE167" s="210">
        <f>IF(N167="základní",J167,0)</f>
        <v>0</v>
      </c>
      <c r="BF167" s="210">
        <f>IF(N167="snížená",J167,0)</f>
        <v>0</v>
      </c>
      <c r="BG167" s="210">
        <f>IF(N167="zákl. přenesená",J167,0)</f>
        <v>0</v>
      </c>
      <c r="BH167" s="210">
        <f>IF(N167="sníž. přenesená",J167,0)</f>
        <v>0</v>
      </c>
      <c r="BI167" s="210">
        <f>IF(N167="nulová",J167,0)</f>
        <v>0</v>
      </c>
      <c r="BJ167" s="18" t="s">
        <v>76</v>
      </c>
      <c r="BK167" s="210">
        <f>ROUND(I167*H167,2)</f>
        <v>0</v>
      </c>
      <c r="BL167" s="18" t="s">
        <v>117</v>
      </c>
      <c r="BM167" s="209" t="s">
        <v>255</v>
      </c>
    </row>
    <row r="168" s="2" customFormat="1">
      <c r="A168" s="39"/>
      <c r="B168" s="40"/>
      <c r="C168" s="41"/>
      <c r="D168" s="211" t="s">
        <v>119</v>
      </c>
      <c r="E168" s="41"/>
      <c r="F168" s="212" t="s">
        <v>256</v>
      </c>
      <c r="G168" s="41"/>
      <c r="H168" s="41"/>
      <c r="I168" s="213"/>
      <c r="J168" s="41"/>
      <c r="K168" s="41"/>
      <c r="L168" s="45"/>
      <c r="M168" s="214"/>
      <c r="N168" s="215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119</v>
      </c>
      <c r="AU168" s="18" t="s">
        <v>78</v>
      </c>
    </row>
    <row r="169" s="2" customFormat="1">
      <c r="A169" s="39"/>
      <c r="B169" s="40"/>
      <c r="C169" s="41"/>
      <c r="D169" s="216" t="s">
        <v>121</v>
      </c>
      <c r="E169" s="41"/>
      <c r="F169" s="217" t="s">
        <v>257</v>
      </c>
      <c r="G169" s="41"/>
      <c r="H169" s="41"/>
      <c r="I169" s="213"/>
      <c r="J169" s="41"/>
      <c r="K169" s="41"/>
      <c r="L169" s="45"/>
      <c r="M169" s="214"/>
      <c r="N169" s="215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121</v>
      </c>
      <c r="AU169" s="18" t="s">
        <v>78</v>
      </c>
    </row>
    <row r="170" s="2" customFormat="1" ht="16.5" customHeight="1">
      <c r="A170" s="39"/>
      <c r="B170" s="40"/>
      <c r="C170" s="198" t="s">
        <v>258</v>
      </c>
      <c r="D170" s="198" t="s">
        <v>112</v>
      </c>
      <c r="E170" s="199" t="s">
        <v>259</v>
      </c>
      <c r="F170" s="200" t="s">
        <v>260</v>
      </c>
      <c r="G170" s="201" t="s">
        <v>148</v>
      </c>
      <c r="H170" s="202">
        <v>10</v>
      </c>
      <c r="I170" s="203"/>
      <c r="J170" s="204">
        <f>ROUND(I170*H170,2)</f>
        <v>0</v>
      </c>
      <c r="K170" s="200" t="s">
        <v>116</v>
      </c>
      <c r="L170" s="45"/>
      <c r="M170" s="205" t="s">
        <v>19</v>
      </c>
      <c r="N170" s="206" t="s">
        <v>42</v>
      </c>
      <c r="O170" s="85"/>
      <c r="P170" s="207">
        <f>O170*H170</f>
        <v>0</v>
      </c>
      <c r="Q170" s="207">
        <v>0.73380999999999996</v>
      </c>
      <c r="R170" s="207">
        <f>Q170*H170</f>
        <v>7.3380999999999998</v>
      </c>
      <c r="S170" s="207">
        <v>0</v>
      </c>
      <c r="T170" s="208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09" t="s">
        <v>117</v>
      </c>
      <c r="AT170" s="209" t="s">
        <v>112</v>
      </c>
      <c r="AU170" s="209" t="s">
        <v>78</v>
      </c>
      <c r="AY170" s="18" t="s">
        <v>110</v>
      </c>
      <c r="BE170" s="210">
        <f>IF(N170="základní",J170,0)</f>
        <v>0</v>
      </c>
      <c r="BF170" s="210">
        <f>IF(N170="snížená",J170,0)</f>
        <v>0</v>
      </c>
      <c r="BG170" s="210">
        <f>IF(N170="zákl. přenesená",J170,0)</f>
        <v>0</v>
      </c>
      <c r="BH170" s="210">
        <f>IF(N170="sníž. přenesená",J170,0)</f>
        <v>0</v>
      </c>
      <c r="BI170" s="210">
        <f>IF(N170="nulová",J170,0)</f>
        <v>0</v>
      </c>
      <c r="BJ170" s="18" t="s">
        <v>76</v>
      </c>
      <c r="BK170" s="210">
        <f>ROUND(I170*H170,2)</f>
        <v>0</v>
      </c>
      <c r="BL170" s="18" t="s">
        <v>117</v>
      </c>
      <c r="BM170" s="209" t="s">
        <v>261</v>
      </c>
    </row>
    <row r="171" s="2" customFormat="1">
      <c r="A171" s="39"/>
      <c r="B171" s="40"/>
      <c r="C171" s="41"/>
      <c r="D171" s="211" t="s">
        <v>119</v>
      </c>
      <c r="E171" s="41"/>
      <c r="F171" s="212" t="s">
        <v>262</v>
      </c>
      <c r="G171" s="41"/>
      <c r="H171" s="41"/>
      <c r="I171" s="213"/>
      <c r="J171" s="41"/>
      <c r="K171" s="41"/>
      <c r="L171" s="45"/>
      <c r="M171" s="214"/>
      <c r="N171" s="215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119</v>
      </c>
      <c r="AU171" s="18" t="s">
        <v>78</v>
      </c>
    </row>
    <row r="172" s="2" customFormat="1">
      <c r="A172" s="39"/>
      <c r="B172" s="40"/>
      <c r="C172" s="41"/>
      <c r="D172" s="216" t="s">
        <v>121</v>
      </c>
      <c r="E172" s="41"/>
      <c r="F172" s="217" t="s">
        <v>263</v>
      </c>
      <c r="G172" s="41"/>
      <c r="H172" s="41"/>
      <c r="I172" s="213"/>
      <c r="J172" s="41"/>
      <c r="K172" s="41"/>
      <c r="L172" s="45"/>
      <c r="M172" s="214"/>
      <c r="N172" s="215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121</v>
      </c>
      <c r="AU172" s="18" t="s">
        <v>78</v>
      </c>
    </row>
    <row r="173" s="2" customFormat="1">
      <c r="A173" s="39"/>
      <c r="B173" s="40"/>
      <c r="C173" s="41"/>
      <c r="D173" s="211" t="s">
        <v>143</v>
      </c>
      <c r="E173" s="41"/>
      <c r="F173" s="229" t="s">
        <v>264</v>
      </c>
      <c r="G173" s="41"/>
      <c r="H173" s="41"/>
      <c r="I173" s="213"/>
      <c r="J173" s="41"/>
      <c r="K173" s="41"/>
      <c r="L173" s="45"/>
      <c r="M173" s="214"/>
      <c r="N173" s="215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143</v>
      </c>
      <c r="AU173" s="18" t="s">
        <v>78</v>
      </c>
    </row>
    <row r="174" s="13" customFormat="1">
      <c r="A174" s="13"/>
      <c r="B174" s="218"/>
      <c r="C174" s="219"/>
      <c r="D174" s="211" t="s">
        <v>123</v>
      </c>
      <c r="E174" s="220" t="s">
        <v>19</v>
      </c>
      <c r="F174" s="221" t="s">
        <v>265</v>
      </c>
      <c r="G174" s="219"/>
      <c r="H174" s="222">
        <v>10</v>
      </c>
      <c r="I174" s="223"/>
      <c r="J174" s="219"/>
      <c r="K174" s="219"/>
      <c r="L174" s="224"/>
      <c r="M174" s="225"/>
      <c r="N174" s="226"/>
      <c r="O174" s="226"/>
      <c r="P174" s="226"/>
      <c r="Q174" s="226"/>
      <c r="R174" s="226"/>
      <c r="S174" s="226"/>
      <c r="T174" s="22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28" t="s">
        <v>123</v>
      </c>
      <c r="AU174" s="228" t="s">
        <v>78</v>
      </c>
      <c r="AV174" s="13" t="s">
        <v>78</v>
      </c>
      <c r="AW174" s="13" t="s">
        <v>33</v>
      </c>
      <c r="AX174" s="13" t="s">
        <v>76</v>
      </c>
      <c r="AY174" s="228" t="s">
        <v>110</v>
      </c>
    </row>
    <row r="175" s="2" customFormat="1" ht="16.5" customHeight="1">
      <c r="A175" s="39"/>
      <c r="B175" s="40"/>
      <c r="C175" s="198" t="s">
        <v>7</v>
      </c>
      <c r="D175" s="198" t="s">
        <v>112</v>
      </c>
      <c r="E175" s="199" t="s">
        <v>266</v>
      </c>
      <c r="F175" s="200" t="s">
        <v>267</v>
      </c>
      <c r="G175" s="201" t="s">
        <v>127</v>
      </c>
      <c r="H175" s="202">
        <v>6</v>
      </c>
      <c r="I175" s="203"/>
      <c r="J175" s="204">
        <f>ROUND(I175*H175,2)</f>
        <v>0</v>
      </c>
      <c r="K175" s="200" t="s">
        <v>116</v>
      </c>
      <c r="L175" s="45"/>
      <c r="M175" s="205" t="s">
        <v>19</v>
      </c>
      <c r="N175" s="206" t="s">
        <v>42</v>
      </c>
      <c r="O175" s="85"/>
      <c r="P175" s="207">
        <f>O175*H175</f>
        <v>0</v>
      </c>
      <c r="Q175" s="207">
        <v>0.17488999999999999</v>
      </c>
      <c r="R175" s="207">
        <f>Q175*H175</f>
        <v>1.0493399999999999</v>
      </c>
      <c r="S175" s="207">
        <v>0</v>
      </c>
      <c r="T175" s="208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09" t="s">
        <v>117</v>
      </c>
      <c r="AT175" s="209" t="s">
        <v>112</v>
      </c>
      <c r="AU175" s="209" t="s">
        <v>78</v>
      </c>
      <c r="AY175" s="18" t="s">
        <v>110</v>
      </c>
      <c r="BE175" s="210">
        <f>IF(N175="základní",J175,0)</f>
        <v>0</v>
      </c>
      <c r="BF175" s="210">
        <f>IF(N175="snížená",J175,0)</f>
        <v>0</v>
      </c>
      <c r="BG175" s="210">
        <f>IF(N175="zákl. přenesená",J175,0)</f>
        <v>0</v>
      </c>
      <c r="BH175" s="210">
        <f>IF(N175="sníž. přenesená",J175,0)</f>
        <v>0</v>
      </c>
      <c r="BI175" s="210">
        <f>IF(N175="nulová",J175,0)</f>
        <v>0</v>
      </c>
      <c r="BJ175" s="18" t="s">
        <v>76</v>
      </c>
      <c r="BK175" s="210">
        <f>ROUND(I175*H175,2)</f>
        <v>0</v>
      </c>
      <c r="BL175" s="18" t="s">
        <v>117</v>
      </c>
      <c r="BM175" s="209" t="s">
        <v>268</v>
      </c>
    </row>
    <row r="176" s="2" customFormat="1">
      <c r="A176" s="39"/>
      <c r="B176" s="40"/>
      <c r="C176" s="41"/>
      <c r="D176" s="211" t="s">
        <v>119</v>
      </c>
      <c r="E176" s="41"/>
      <c r="F176" s="212" t="s">
        <v>269</v>
      </c>
      <c r="G176" s="41"/>
      <c r="H176" s="41"/>
      <c r="I176" s="213"/>
      <c r="J176" s="41"/>
      <c r="K176" s="41"/>
      <c r="L176" s="45"/>
      <c r="M176" s="214"/>
      <c r="N176" s="215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119</v>
      </c>
      <c r="AU176" s="18" t="s">
        <v>78</v>
      </c>
    </row>
    <row r="177" s="2" customFormat="1">
      <c r="A177" s="39"/>
      <c r="B177" s="40"/>
      <c r="C177" s="41"/>
      <c r="D177" s="216" t="s">
        <v>121</v>
      </c>
      <c r="E177" s="41"/>
      <c r="F177" s="217" t="s">
        <v>270</v>
      </c>
      <c r="G177" s="41"/>
      <c r="H177" s="41"/>
      <c r="I177" s="213"/>
      <c r="J177" s="41"/>
      <c r="K177" s="41"/>
      <c r="L177" s="45"/>
      <c r="M177" s="214"/>
      <c r="N177" s="215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121</v>
      </c>
      <c r="AU177" s="18" t="s">
        <v>78</v>
      </c>
    </row>
    <row r="178" s="2" customFormat="1">
      <c r="A178" s="39"/>
      <c r="B178" s="40"/>
      <c r="C178" s="41"/>
      <c r="D178" s="211" t="s">
        <v>143</v>
      </c>
      <c r="E178" s="41"/>
      <c r="F178" s="229" t="s">
        <v>271</v>
      </c>
      <c r="G178" s="41"/>
      <c r="H178" s="41"/>
      <c r="I178" s="213"/>
      <c r="J178" s="41"/>
      <c r="K178" s="41"/>
      <c r="L178" s="45"/>
      <c r="M178" s="214"/>
      <c r="N178" s="215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143</v>
      </c>
      <c r="AU178" s="18" t="s">
        <v>78</v>
      </c>
    </row>
    <row r="179" s="13" customFormat="1">
      <c r="A179" s="13"/>
      <c r="B179" s="218"/>
      <c r="C179" s="219"/>
      <c r="D179" s="211" t="s">
        <v>123</v>
      </c>
      <c r="E179" s="220" t="s">
        <v>19</v>
      </c>
      <c r="F179" s="221" t="s">
        <v>157</v>
      </c>
      <c r="G179" s="219"/>
      <c r="H179" s="222">
        <v>6</v>
      </c>
      <c r="I179" s="223"/>
      <c r="J179" s="219"/>
      <c r="K179" s="219"/>
      <c r="L179" s="224"/>
      <c r="M179" s="225"/>
      <c r="N179" s="226"/>
      <c r="O179" s="226"/>
      <c r="P179" s="226"/>
      <c r="Q179" s="226"/>
      <c r="R179" s="226"/>
      <c r="S179" s="226"/>
      <c r="T179" s="22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28" t="s">
        <v>123</v>
      </c>
      <c r="AU179" s="228" t="s">
        <v>78</v>
      </c>
      <c r="AV179" s="13" t="s">
        <v>78</v>
      </c>
      <c r="AW179" s="13" t="s">
        <v>33</v>
      </c>
      <c r="AX179" s="13" t="s">
        <v>76</v>
      </c>
      <c r="AY179" s="228" t="s">
        <v>110</v>
      </c>
    </row>
    <row r="180" s="2" customFormat="1" ht="16.5" customHeight="1">
      <c r="A180" s="39"/>
      <c r="B180" s="40"/>
      <c r="C180" s="241" t="s">
        <v>272</v>
      </c>
      <c r="D180" s="241" t="s">
        <v>208</v>
      </c>
      <c r="E180" s="242" t="s">
        <v>273</v>
      </c>
      <c r="F180" s="243" t="s">
        <v>274</v>
      </c>
      <c r="G180" s="244" t="s">
        <v>127</v>
      </c>
      <c r="H180" s="245">
        <v>6</v>
      </c>
      <c r="I180" s="246"/>
      <c r="J180" s="247">
        <f>ROUND(I180*H180,2)</f>
        <v>0</v>
      </c>
      <c r="K180" s="243" t="s">
        <v>116</v>
      </c>
      <c r="L180" s="248"/>
      <c r="M180" s="249" t="s">
        <v>19</v>
      </c>
      <c r="N180" s="250" t="s">
        <v>42</v>
      </c>
      <c r="O180" s="85"/>
      <c r="P180" s="207">
        <f>O180*H180</f>
        <v>0</v>
      </c>
      <c r="Q180" s="207">
        <v>0.0028</v>
      </c>
      <c r="R180" s="207">
        <f>Q180*H180</f>
        <v>0.016799999999999999</v>
      </c>
      <c r="S180" s="207">
        <v>0</v>
      </c>
      <c r="T180" s="208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09" t="s">
        <v>176</v>
      </c>
      <c r="AT180" s="209" t="s">
        <v>208</v>
      </c>
      <c r="AU180" s="209" t="s">
        <v>78</v>
      </c>
      <c r="AY180" s="18" t="s">
        <v>110</v>
      </c>
      <c r="BE180" s="210">
        <f>IF(N180="základní",J180,0)</f>
        <v>0</v>
      </c>
      <c r="BF180" s="210">
        <f>IF(N180="snížená",J180,0)</f>
        <v>0</v>
      </c>
      <c r="BG180" s="210">
        <f>IF(N180="zákl. přenesená",J180,0)</f>
        <v>0</v>
      </c>
      <c r="BH180" s="210">
        <f>IF(N180="sníž. přenesená",J180,0)</f>
        <v>0</v>
      </c>
      <c r="BI180" s="210">
        <f>IF(N180="nulová",J180,0)</f>
        <v>0</v>
      </c>
      <c r="BJ180" s="18" t="s">
        <v>76</v>
      </c>
      <c r="BK180" s="210">
        <f>ROUND(I180*H180,2)</f>
        <v>0</v>
      </c>
      <c r="BL180" s="18" t="s">
        <v>117</v>
      </c>
      <c r="BM180" s="209" t="s">
        <v>275</v>
      </c>
    </row>
    <row r="181" s="2" customFormat="1">
      <c r="A181" s="39"/>
      <c r="B181" s="40"/>
      <c r="C181" s="41"/>
      <c r="D181" s="211" t="s">
        <v>119</v>
      </c>
      <c r="E181" s="41"/>
      <c r="F181" s="212" t="s">
        <v>274</v>
      </c>
      <c r="G181" s="41"/>
      <c r="H181" s="41"/>
      <c r="I181" s="213"/>
      <c r="J181" s="41"/>
      <c r="K181" s="41"/>
      <c r="L181" s="45"/>
      <c r="M181" s="214"/>
      <c r="N181" s="215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119</v>
      </c>
      <c r="AU181" s="18" t="s">
        <v>78</v>
      </c>
    </row>
    <row r="182" s="2" customFormat="1">
      <c r="A182" s="39"/>
      <c r="B182" s="40"/>
      <c r="C182" s="41"/>
      <c r="D182" s="211" t="s">
        <v>143</v>
      </c>
      <c r="E182" s="41"/>
      <c r="F182" s="229" t="s">
        <v>276</v>
      </c>
      <c r="G182" s="41"/>
      <c r="H182" s="41"/>
      <c r="I182" s="213"/>
      <c r="J182" s="41"/>
      <c r="K182" s="41"/>
      <c r="L182" s="45"/>
      <c r="M182" s="214"/>
      <c r="N182" s="215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143</v>
      </c>
      <c r="AU182" s="18" t="s">
        <v>78</v>
      </c>
    </row>
    <row r="183" s="2" customFormat="1" ht="16.5" customHeight="1">
      <c r="A183" s="39"/>
      <c r="B183" s="40"/>
      <c r="C183" s="198" t="s">
        <v>277</v>
      </c>
      <c r="D183" s="198" t="s">
        <v>112</v>
      </c>
      <c r="E183" s="199" t="s">
        <v>278</v>
      </c>
      <c r="F183" s="200" t="s">
        <v>279</v>
      </c>
      <c r="G183" s="201" t="s">
        <v>280</v>
      </c>
      <c r="H183" s="202">
        <v>20</v>
      </c>
      <c r="I183" s="203"/>
      <c r="J183" s="204">
        <f>ROUND(I183*H183,2)</f>
        <v>0</v>
      </c>
      <c r="K183" s="200" t="s">
        <v>116</v>
      </c>
      <c r="L183" s="45"/>
      <c r="M183" s="205" t="s">
        <v>19</v>
      </c>
      <c r="N183" s="206" t="s">
        <v>42</v>
      </c>
      <c r="O183" s="85"/>
      <c r="P183" s="207">
        <f>O183*H183</f>
        <v>0</v>
      </c>
      <c r="Q183" s="207">
        <v>0</v>
      </c>
      <c r="R183" s="207">
        <f>Q183*H183</f>
        <v>0</v>
      </c>
      <c r="S183" s="207">
        <v>0</v>
      </c>
      <c r="T183" s="208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09" t="s">
        <v>117</v>
      </c>
      <c r="AT183" s="209" t="s">
        <v>112</v>
      </c>
      <c r="AU183" s="209" t="s">
        <v>78</v>
      </c>
      <c r="AY183" s="18" t="s">
        <v>110</v>
      </c>
      <c r="BE183" s="210">
        <f>IF(N183="základní",J183,0)</f>
        <v>0</v>
      </c>
      <c r="BF183" s="210">
        <f>IF(N183="snížená",J183,0)</f>
        <v>0</v>
      </c>
      <c r="BG183" s="210">
        <f>IF(N183="zákl. přenesená",J183,0)</f>
        <v>0</v>
      </c>
      <c r="BH183" s="210">
        <f>IF(N183="sníž. přenesená",J183,0)</f>
        <v>0</v>
      </c>
      <c r="BI183" s="210">
        <f>IF(N183="nulová",J183,0)</f>
        <v>0</v>
      </c>
      <c r="BJ183" s="18" t="s">
        <v>76</v>
      </c>
      <c r="BK183" s="210">
        <f>ROUND(I183*H183,2)</f>
        <v>0</v>
      </c>
      <c r="BL183" s="18" t="s">
        <v>117</v>
      </c>
      <c r="BM183" s="209" t="s">
        <v>281</v>
      </c>
    </row>
    <row r="184" s="2" customFormat="1">
      <c r="A184" s="39"/>
      <c r="B184" s="40"/>
      <c r="C184" s="41"/>
      <c r="D184" s="211" t="s">
        <v>119</v>
      </c>
      <c r="E184" s="41"/>
      <c r="F184" s="212" t="s">
        <v>282</v>
      </c>
      <c r="G184" s="41"/>
      <c r="H184" s="41"/>
      <c r="I184" s="213"/>
      <c r="J184" s="41"/>
      <c r="K184" s="41"/>
      <c r="L184" s="45"/>
      <c r="M184" s="214"/>
      <c r="N184" s="215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119</v>
      </c>
      <c r="AU184" s="18" t="s">
        <v>78</v>
      </c>
    </row>
    <row r="185" s="2" customFormat="1">
      <c r="A185" s="39"/>
      <c r="B185" s="40"/>
      <c r="C185" s="41"/>
      <c r="D185" s="216" t="s">
        <v>121</v>
      </c>
      <c r="E185" s="41"/>
      <c r="F185" s="217" t="s">
        <v>283</v>
      </c>
      <c r="G185" s="41"/>
      <c r="H185" s="41"/>
      <c r="I185" s="213"/>
      <c r="J185" s="41"/>
      <c r="K185" s="41"/>
      <c r="L185" s="45"/>
      <c r="M185" s="214"/>
      <c r="N185" s="215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121</v>
      </c>
      <c r="AU185" s="18" t="s">
        <v>78</v>
      </c>
    </row>
    <row r="186" s="2" customFormat="1">
      <c r="A186" s="39"/>
      <c r="B186" s="40"/>
      <c r="C186" s="41"/>
      <c r="D186" s="211" t="s">
        <v>143</v>
      </c>
      <c r="E186" s="41"/>
      <c r="F186" s="229" t="s">
        <v>276</v>
      </c>
      <c r="G186" s="41"/>
      <c r="H186" s="41"/>
      <c r="I186" s="213"/>
      <c r="J186" s="41"/>
      <c r="K186" s="41"/>
      <c r="L186" s="45"/>
      <c r="M186" s="214"/>
      <c r="N186" s="215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143</v>
      </c>
      <c r="AU186" s="18" t="s">
        <v>78</v>
      </c>
    </row>
    <row r="187" s="13" customFormat="1">
      <c r="A187" s="13"/>
      <c r="B187" s="218"/>
      <c r="C187" s="219"/>
      <c r="D187" s="211" t="s">
        <v>123</v>
      </c>
      <c r="E187" s="220" t="s">
        <v>19</v>
      </c>
      <c r="F187" s="221" t="s">
        <v>258</v>
      </c>
      <c r="G187" s="219"/>
      <c r="H187" s="222">
        <v>20</v>
      </c>
      <c r="I187" s="223"/>
      <c r="J187" s="219"/>
      <c r="K187" s="219"/>
      <c r="L187" s="224"/>
      <c r="M187" s="225"/>
      <c r="N187" s="226"/>
      <c r="O187" s="226"/>
      <c r="P187" s="226"/>
      <c r="Q187" s="226"/>
      <c r="R187" s="226"/>
      <c r="S187" s="226"/>
      <c r="T187" s="22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28" t="s">
        <v>123</v>
      </c>
      <c r="AU187" s="228" t="s">
        <v>78</v>
      </c>
      <c r="AV187" s="13" t="s">
        <v>78</v>
      </c>
      <c r="AW187" s="13" t="s">
        <v>33</v>
      </c>
      <c r="AX187" s="13" t="s">
        <v>76</v>
      </c>
      <c r="AY187" s="228" t="s">
        <v>110</v>
      </c>
    </row>
    <row r="188" s="2" customFormat="1" ht="16.5" customHeight="1">
      <c r="A188" s="39"/>
      <c r="B188" s="40"/>
      <c r="C188" s="241" t="s">
        <v>284</v>
      </c>
      <c r="D188" s="241" t="s">
        <v>208</v>
      </c>
      <c r="E188" s="242" t="s">
        <v>285</v>
      </c>
      <c r="F188" s="243" t="s">
        <v>286</v>
      </c>
      <c r="G188" s="244" t="s">
        <v>280</v>
      </c>
      <c r="H188" s="245">
        <v>21</v>
      </c>
      <c r="I188" s="246"/>
      <c r="J188" s="247">
        <f>ROUND(I188*H188,2)</f>
        <v>0</v>
      </c>
      <c r="K188" s="243" t="s">
        <v>116</v>
      </c>
      <c r="L188" s="248"/>
      <c r="M188" s="249" t="s">
        <v>19</v>
      </c>
      <c r="N188" s="250" t="s">
        <v>42</v>
      </c>
      <c r="O188" s="85"/>
      <c r="P188" s="207">
        <f>O188*H188</f>
        <v>0</v>
      </c>
      <c r="Q188" s="207">
        <v>0.0018</v>
      </c>
      <c r="R188" s="207">
        <f>Q188*H188</f>
        <v>0.0378</v>
      </c>
      <c r="S188" s="207">
        <v>0</v>
      </c>
      <c r="T188" s="208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09" t="s">
        <v>176</v>
      </c>
      <c r="AT188" s="209" t="s">
        <v>208</v>
      </c>
      <c r="AU188" s="209" t="s">
        <v>78</v>
      </c>
      <c r="AY188" s="18" t="s">
        <v>110</v>
      </c>
      <c r="BE188" s="210">
        <f>IF(N188="základní",J188,0)</f>
        <v>0</v>
      </c>
      <c r="BF188" s="210">
        <f>IF(N188="snížená",J188,0)</f>
        <v>0</v>
      </c>
      <c r="BG188" s="210">
        <f>IF(N188="zákl. přenesená",J188,0)</f>
        <v>0</v>
      </c>
      <c r="BH188" s="210">
        <f>IF(N188="sníž. přenesená",J188,0)</f>
        <v>0</v>
      </c>
      <c r="BI188" s="210">
        <f>IF(N188="nulová",J188,0)</f>
        <v>0</v>
      </c>
      <c r="BJ188" s="18" t="s">
        <v>76</v>
      </c>
      <c r="BK188" s="210">
        <f>ROUND(I188*H188,2)</f>
        <v>0</v>
      </c>
      <c r="BL188" s="18" t="s">
        <v>117</v>
      </c>
      <c r="BM188" s="209" t="s">
        <v>287</v>
      </c>
    </row>
    <row r="189" s="2" customFormat="1">
      <c r="A189" s="39"/>
      <c r="B189" s="40"/>
      <c r="C189" s="41"/>
      <c r="D189" s="211" t="s">
        <v>119</v>
      </c>
      <c r="E189" s="41"/>
      <c r="F189" s="212" t="s">
        <v>286</v>
      </c>
      <c r="G189" s="41"/>
      <c r="H189" s="41"/>
      <c r="I189" s="213"/>
      <c r="J189" s="41"/>
      <c r="K189" s="41"/>
      <c r="L189" s="45"/>
      <c r="M189" s="214"/>
      <c r="N189" s="215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119</v>
      </c>
      <c r="AU189" s="18" t="s">
        <v>78</v>
      </c>
    </row>
    <row r="190" s="2" customFormat="1">
      <c r="A190" s="39"/>
      <c r="B190" s="40"/>
      <c r="C190" s="41"/>
      <c r="D190" s="211" t="s">
        <v>143</v>
      </c>
      <c r="E190" s="41"/>
      <c r="F190" s="229" t="s">
        <v>276</v>
      </c>
      <c r="G190" s="41"/>
      <c r="H190" s="41"/>
      <c r="I190" s="213"/>
      <c r="J190" s="41"/>
      <c r="K190" s="41"/>
      <c r="L190" s="45"/>
      <c r="M190" s="214"/>
      <c r="N190" s="215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143</v>
      </c>
      <c r="AU190" s="18" t="s">
        <v>78</v>
      </c>
    </row>
    <row r="191" s="13" customFormat="1">
      <c r="A191" s="13"/>
      <c r="B191" s="218"/>
      <c r="C191" s="219"/>
      <c r="D191" s="211" t="s">
        <v>123</v>
      </c>
      <c r="E191" s="219"/>
      <c r="F191" s="221" t="s">
        <v>288</v>
      </c>
      <c r="G191" s="219"/>
      <c r="H191" s="222">
        <v>21</v>
      </c>
      <c r="I191" s="223"/>
      <c r="J191" s="219"/>
      <c r="K191" s="219"/>
      <c r="L191" s="224"/>
      <c r="M191" s="225"/>
      <c r="N191" s="226"/>
      <c r="O191" s="226"/>
      <c r="P191" s="226"/>
      <c r="Q191" s="226"/>
      <c r="R191" s="226"/>
      <c r="S191" s="226"/>
      <c r="T191" s="22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28" t="s">
        <v>123</v>
      </c>
      <c r="AU191" s="228" t="s">
        <v>78</v>
      </c>
      <c r="AV191" s="13" t="s">
        <v>78</v>
      </c>
      <c r="AW191" s="13" t="s">
        <v>4</v>
      </c>
      <c r="AX191" s="13" t="s">
        <v>76</v>
      </c>
      <c r="AY191" s="228" t="s">
        <v>110</v>
      </c>
    </row>
    <row r="192" s="12" customFormat="1" ht="22.8" customHeight="1">
      <c r="A192" s="12"/>
      <c r="B192" s="182"/>
      <c r="C192" s="183"/>
      <c r="D192" s="184" t="s">
        <v>70</v>
      </c>
      <c r="E192" s="196" t="s">
        <v>117</v>
      </c>
      <c r="F192" s="196" t="s">
        <v>289</v>
      </c>
      <c r="G192" s="183"/>
      <c r="H192" s="183"/>
      <c r="I192" s="186"/>
      <c r="J192" s="197">
        <f>BK192</f>
        <v>0</v>
      </c>
      <c r="K192" s="183"/>
      <c r="L192" s="188"/>
      <c r="M192" s="189"/>
      <c r="N192" s="190"/>
      <c r="O192" s="190"/>
      <c r="P192" s="191">
        <f>SUM(P193:P210)</f>
        <v>0</v>
      </c>
      <c r="Q192" s="190"/>
      <c r="R192" s="191">
        <f>SUM(R193:R210)</f>
        <v>1667.78304</v>
      </c>
      <c r="S192" s="190"/>
      <c r="T192" s="192">
        <f>SUM(T193:T210)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93" t="s">
        <v>76</v>
      </c>
      <c r="AT192" s="194" t="s">
        <v>70</v>
      </c>
      <c r="AU192" s="194" t="s">
        <v>76</v>
      </c>
      <c r="AY192" s="193" t="s">
        <v>110</v>
      </c>
      <c r="BK192" s="195">
        <f>SUM(BK193:BK210)</f>
        <v>0</v>
      </c>
    </row>
    <row r="193" s="2" customFormat="1" ht="21.75" customHeight="1">
      <c r="A193" s="39"/>
      <c r="B193" s="40"/>
      <c r="C193" s="198" t="s">
        <v>290</v>
      </c>
      <c r="D193" s="198" t="s">
        <v>112</v>
      </c>
      <c r="E193" s="199" t="s">
        <v>291</v>
      </c>
      <c r="F193" s="200" t="s">
        <v>292</v>
      </c>
      <c r="G193" s="201" t="s">
        <v>148</v>
      </c>
      <c r="H193" s="202">
        <v>442.39999999999998</v>
      </c>
      <c r="I193" s="203"/>
      <c r="J193" s="204">
        <f>ROUND(I193*H193,2)</f>
        <v>0</v>
      </c>
      <c r="K193" s="200" t="s">
        <v>116</v>
      </c>
      <c r="L193" s="45"/>
      <c r="M193" s="205" t="s">
        <v>19</v>
      </c>
      <c r="N193" s="206" t="s">
        <v>42</v>
      </c>
      <c r="O193" s="85"/>
      <c r="P193" s="207">
        <f>O193*H193</f>
        <v>0</v>
      </c>
      <c r="Q193" s="207">
        <v>1.8480000000000001</v>
      </c>
      <c r="R193" s="207">
        <f>Q193*H193</f>
        <v>817.55520000000001</v>
      </c>
      <c r="S193" s="207">
        <v>0</v>
      </c>
      <c r="T193" s="208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09" t="s">
        <v>117</v>
      </c>
      <c r="AT193" s="209" t="s">
        <v>112</v>
      </c>
      <c r="AU193" s="209" t="s">
        <v>78</v>
      </c>
      <c r="AY193" s="18" t="s">
        <v>110</v>
      </c>
      <c r="BE193" s="210">
        <f>IF(N193="základní",J193,0)</f>
        <v>0</v>
      </c>
      <c r="BF193" s="210">
        <f>IF(N193="snížená",J193,0)</f>
        <v>0</v>
      </c>
      <c r="BG193" s="210">
        <f>IF(N193="zákl. přenesená",J193,0)</f>
        <v>0</v>
      </c>
      <c r="BH193" s="210">
        <f>IF(N193="sníž. přenesená",J193,0)</f>
        <v>0</v>
      </c>
      <c r="BI193" s="210">
        <f>IF(N193="nulová",J193,0)</f>
        <v>0</v>
      </c>
      <c r="BJ193" s="18" t="s">
        <v>76</v>
      </c>
      <c r="BK193" s="210">
        <f>ROUND(I193*H193,2)</f>
        <v>0</v>
      </c>
      <c r="BL193" s="18" t="s">
        <v>117</v>
      </c>
      <c r="BM193" s="209" t="s">
        <v>293</v>
      </c>
    </row>
    <row r="194" s="2" customFormat="1">
      <c r="A194" s="39"/>
      <c r="B194" s="40"/>
      <c r="C194" s="41"/>
      <c r="D194" s="211" t="s">
        <v>119</v>
      </c>
      <c r="E194" s="41"/>
      <c r="F194" s="212" t="s">
        <v>294</v>
      </c>
      <c r="G194" s="41"/>
      <c r="H194" s="41"/>
      <c r="I194" s="213"/>
      <c r="J194" s="41"/>
      <c r="K194" s="41"/>
      <c r="L194" s="45"/>
      <c r="M194" s="214"/>
      <c r="N194" s="215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119</v>
      </c>
      <c r="AU194" s="18" t="s">
        <v>78</v>
      </c>
    </row>
    <row r="195" s="2" customFormat="1">
      <c r="A195" s="39"/>
      <c r="B195" s="40"/>
      <c r="C195" s="41"/>
      <c r="D195" s="216" t="s">
        <v>121</v>
      </c>
      <c r="E195" s="41"/>
      <c r="F195" s="217" t="s">
        <v>295</v>
      </c>
      <c r="G195" s="41"/>
      <c r="H195" s="41"/>
      <c r="I195" s="213"/>
      <c r="J195" s="41"/>
      <c r="K195" s="41"/>
      <c r="L195" s="45"/>
      <c r="M195" s="214"/>
      <c r="N195" s="215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121</v>
      </c>
      <c r="AU195" s="18" t="s">
        <v>78</v>
      </c>
    </row>
    <row r="196" s="13" customFormat="1">
      <c r="A196" s="13"/>
      <c r="B196" s="218"/>
      <c r="C196" s="219"/>
      <c r="D196" s="211" t="s">
        <v>123</v>
      </c>
      <c r="E196" s="220" t="s">
        <v>19</v>
      </c>
      <c r="F196" s="221" t="s">
        <v>296</v>
      </c>
      <c r="G196" s="219"/>
      <c r="H196" s="222">
        <v>107.2</v>
      </c>
      <c r="I196" s="223"/>
      <c r="J196" s="219"/>
      <c r="K196" s="219"/>
      <c r="L196" s="224"/>
      <c r="M196" s="225"/>
      <c r="N196" s="226"/>
      <c r="O196" s="226"/>
      <c r="P196" s="226"/>
      <c r="Q196" s="226"/>
      <c r="R196" s="226"/>
      <c r="S196" s="226"/>
      <c r="T196" s="22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28" t="s">
        <v>123</v>
      </c>
      <c r="AU196" s="228" t="s">
        <v>78</v>
      </c>
      <c r="AV196" s="13" t="s">
        <v>78</v>
      </c>
      <c r="AW196" s="13" t="s">
        <v>33</v>
      </c>
      <c r="AX196" s="13" t="s">
        <v>71</v>
      </c>
      <c r="AY196" s="228" t="s">
        <v>110</v>
      </c>
    </row>
    <row r="197" s="13" customFormat="1">
      <c r="A197" s="13"/>
      <c r="B197" s="218"/>
      <c r="C197" s="219"/>
      <c r="D197" s="211" t="s">
        <v>123</v>
      </c>
      <c r="E197" s="220" t="s">
        <v>19</v>
      </c>
      <c r="F197" s="221" t="s">
        <v>297</v>
      </c>
      <c r="G197" s="219"/>
      <c r="H197" s="222">
        <v>114.40000000000001</v>
      </c>
      <c r="I197" s="223"/>
      <c r="J197" s="219"/>
      <c r="K197" s="219"/>
      <c r="L197" s="224"/>
      <c r="M197" s="225"/>
      <c r="N197" s="226"/>
      <c r="O197" s="226"/>
      <c r="P197" s="226"/>
      <c r="Q197" s="226"/>
      <c r="R197" s="226"/>
      <c r="S197" s="226"/>
      <c r="T197" s="22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28" t="s">
        <v>123</v>
      </c>
      <c r="AU197" s="228" t="s">
        <v>78</v>
      </c>
      <c r="AV197" s="13" t="s">
        <v>78</v>
      </c>
      <c r="AW197" s="13" t="s">
        <v>33</v>
      </c>
      <c r="AX197" s="13" t="s">
        <v>71</v>
      </c>
      <c r="AY197" s="228" t="s">
        <v>110</v>
      </c>
    </row>
    <row r="198" s="13" customFormat="1">
      <c r="A198" s="13"/>
      <c r="B198" s="218"/>
      <c r="C198" s="219"/>
      <c r="D198" s="211" t="s">
        <v>123</v>
      </c>
      <c r="E198" s="220" t="s">
        <v>19</v>
      </c>
      <c r="F198" s="221" t="s">
        <v>298</v>
      </c>
      <c r="G198" s="219"/>
      <c r="H198" s="222">
        <v>132</v>
      </c>
      <c r="I198" s="223"/>
      <c r="J198" s="219"/>
      <c r="K198" s="219"/>
      <c r="L198" s="224"/>
      <c r="M198" s="225"/>
      <c r="N198" s="226"/>
      <c r="O198" s="226"/>
      <c r="P198" s="226"/>
      <c r="Q198" s="226"/>
      <c r="R198" s="226"/>
      <c r="S198" s="226"/>
      <c r="T198" s="22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28" t="s">
        <v>123</v>
      </c>
      <c r="AU198" s="228" t="s">
        <v>78</v>
      </c>
      <c r="AV198" s="13" t="s">
        <v>78</v>
      </c>
      <c r="AW198" s="13" t="s">
        <v>33</v>
      </c>
      <c r="AX198" s="13" t="s">
        <v>71</v>
      </c>
      <c r="AY198" s="228" t="s">
        <v>110</v>
      </c>
    </row>
    <row r="199" s="13" customFormat="1">
      <c r="A199" s="13"/>
      <c r="B199" s="218"/>
      <c r="C199" s="219"/>
      <c r="D199" s="211" t="s">
        <v>123</v>
      </c>
      <c r="E199" s="220" t="s">
        <v>19</v>
      </c>
      <c r="F199" s="221" t="s">
        <v>299</v>
      </c>
      <c r="G199" s="219"/>
      <c r="H199" s="222">
        <v>88.799999999999997</v>
      </c>
      <c r="I199" s="223"/>
      <c r="J199" s="219"/>
      <c r="K199" s="219"/>
      <c r="L199" s="224"/>
      <c r="M199" s="225"/>
      <c r="N199" s="226"/>
      <c r="O199" s="226"/>
      <c r="P199" s="226"/>
      <c r="Q199" s="226"/>
      <c r="R199" s="226"/>
      <c r="S199" s="226"/>
      <c r="T199" s="227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28" t="s">
        <v>123</v>
      </c>
      <c r="AU199" s="228" t="s">
        <v>78</v>
      </c>
      <c r="AV199" s="13" t="s">
        <v>78</v>
      </c>
      <c r="AW199" s="13" t="s">
        <v>33</v>
      </c>
      <c r="AX199" s="13" t="s">
        <v>71</v>
      </c>
      <c r="AY199" s="228" t="s">
        <v>110</v>
      </c>
    </row>
    <row r="200" s="14" customFormat="1">
      <c r="A200" s="14"/>
      <c r="B200" s="230"/>
      <c r="C200" s="231"/>
      <c r="D200" s="211" t="s">
        <v>123</v>
      </c>
      <c r="E200" s="232" t="s">
        <v>19</v>
      </c>
      <c r="F200" s="233" t="s">
        <v>156</v>
      </c>
      <c r="G200" s="231"/>
      <c r="H200" s="234">
        <v>442.40000000000003</v>
      </c>
      <c r="I200" s="235"/>
      <c r="J200" s="231"/>
      <c r="K200" s="231"/>
      <c r="L200" s="236"/>
      <c r="M200" s="237"/>
      <c r="N200" s="238"/>
      <c r="O200" s="238"/>
      <c r="P200" s="238"/>
      <c r="Q200" s="238"/>
      <c r="R200" s="238"/>
      <c r="S200" s="238"/>
      <c r="T200" s="23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0" t="s">
        <v>123</v>
      </c>
      <c r="AU200" s="240" t="s">
        <v>78</v>
      </c>
      <c r="AV200" s="14" t="s">
        <v>117</v>
      </c>
      <c r="AW200" s="14" t="s">
        <v>33</v>
      </c>
      <c r="AX200" s="14" t="s">
        <v>76</v>
      </c>
      <c r="AY200" s="240" t="s">
        <v>110</v>
      </c>
    </row>
    <row r="201" s="2" customFormat="1" ht="21.75" customHeight="1">
      <c r="A201" s="39"/>
      <c r="B201" s="40"/>
      <c r="C201" s="198" t="s">
        <v>300</v>
      </c>
      <c r="D201" s="198" t="s">
        <v>112</v>
      </c>
      <c r="E201" s="199" t="s">
        <v>301</v>
      </c>
      <c r="F201" s="200" t="s">
        <v>302</v>
      </c>
      <c r="G201" s="201" t="s">
        <v>148</v>
      </c>
      <c r="H201" s="202">
        <v>187.68000000000001</v>
      </c>
      <c r="I201" s="203"/>
      <c r="J201" s="204">
        <f>ROUND(I201*H201,2)</f>
        <v>0</v>
      </c>
      <c r="K201" s="200" t="s">
        <v>116</v>
      </c>
      <c r="L201" s="45"/>
      <c r="M201" s="205" t="s">
        <v>19</v>
      </c>
      <c r="N201" s="206" t="s">
        <v>42</v>
      </c>
      <c r="O201" s="85"/>
      <c r="P201" s="207">
        <f>O201*H201</f>
        <v>0</v>
      </c>
      <c r="Q201" s="207">
        <v>1.8480000000000001</v>
      </c>
      <c r="R201" s="207">
        <f>Q201*H201</f>
        <v>346.83264000000003</v>
      </c>
      <c r="S201" s="207">
        <v>0</v>
      </c>
      <c r="T201" s="208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09" t="s">
        <v>117</v>
      </c>
      <c r="AT201" s="209" t="s">
        <v>112</v>
      </c>
      <c r="AU201" s="209" t="s">
        <v>78</v>
      </c>
      <c r="AY201" s="18" t="s">
        <v>110</v>
      </c>
      <c r="BE201" s="210">
        <f>IF(N201="základní",J201,0)</f>
        <v>0</v>
      </c>
      <c r="BF201" s="210">
        <f>IF(N201="snížená",J201,0)</f>
        <v>0</v>
      </c>
      <c r="BG201" s="210">
        <f>IF(N201="zákl. přenesená",J201,0)</f>
        <v>0</v>
      </c>
      <c r="BH201" s="210">
        <f>IF(N201="sníž. přenesená",J201,0)</f>
        <v>0</v>
      </c>
      <c r="BI201" s="210">
        <f>IF(N201="nulová",J201,0)</f>
        <v>0</v>
      </c>
      <c r="BJ201" s="18" t="s">
        <v>76</v>
      </c>
      <c r="BK201" s="210">
        <f>ROUND(I201*H201,2)</f>
        <v>0</v>
      </c>
      <c r="BL201" s="18" t="s">
        <v>117</v>
      </c>
      <c r="BM201" s="209" t="s">
        <v>303</v>
      </c>
    </row>
    <row r="202" s="2" customFormat="1">
      <c r="A202" s="39"/>
      <c r="B202" s="40"/>
      <c r="C202" s="41"/>
      <c r="D202" s="211" t="s">
        <v>119</v>
      </c>
      <c r="E202" s="41"/>
      <c r="F202" s="212" t="s">
        <v>304</v>
      </c>
      <c r="G202" s="41"/>
      <c r="H202" s="41"/>
      <c r="I202" s="213"/>
      <c r="J202" s="41"/>
      <c r="K202" s="41"/>
      <c r="L202" s="45"/>
      <c r="M202" s="214"/>
      <c r="N202" s="215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119</v>
      </c>
      <c r="AU202" s="18" t="s">
        <v>78</v>
      </c>
    </row>
    <row r="203" s="2" customFormat="1">
      <c r="A203" s="39"/>
      <c r="B203" s="40"/>
      <c r="C203" s="41"/>
      <c r="D203" s="216" t="s">
        <v>121</v>
      </c>
      <c r="E203" s="41"/>
      <c r="F203" s="217" t="s">
        <v>305</v>
      </c>
      <c r="G203" s="41"/>
      <c r="H203" s="41"/>
      <c r="I203" s="213"/>
      <c r="J203" s="41"/>
      <c r="K203" s="41"/>
      <c r="L203" s="45"/>
      <c r="M203" s="214"/>
      <c r="N203" s="215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121</v>
      </c>
      <c r="AU203" s="18" t="s">
        <v>78</v>
      </c>
    </row>
    <row r="204" s="13" customFormat="1">
      <c r="A204" s="13"/>
      <c r="B204" s="218"/>
      <c r="C204" s="219"/>
      <c r="D204" s="211" t="s">
        <v>123</v>
      </c>
      <c r="E204" s="220" t="s">
        <v>19</v>
      </c>
      <c r="F204" s="221" t="s">
        <v>183</v>
      </c>
      <c r="G204" s="219"/>
      <c r="H204" s="222">
        <v>53.280000000000001</v>
      </c>
      <c r="I204" s="223"/>
      <c r="J204" s="219"/>
      <c r="K204" s="219"/>
      <c r="L204" s="224"/>
      <c r="M204" s="225"/>
      <c r="N204" s="226"/>
      <c r="O204" s="226"/>
      <c r="P204" s="226"/>
      <c r="Q204" s="226"/>
      <c r="R204" s="226"/>
      <c r="S204" s="226"/>
      <c r="T204" s="22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28" t="s">
        <v>123</v>
      </c>
      <c r="AU204" s="228" t="s">
        <v>78</v>
      </c>
      <c r="AV204" s="13" t="s">
        <v>78</v>
      </c>
      <c r="AW204" s="13" t="s">
        <v>33</v>
      </c>
      <c r="AX204" s="13" t="s">
        <v>71</v>
      </c>
      <c r="AY204" s="228" t="s">
        <v>110</v>
      </c>
    </row>
    <row r="205" s="13" customFormat="1">
      <c r="A205" s="13"/>
      <c r="B205" s="218"/>
      <c r="C205" s="219"/>
      <c r="D205" s="211" t="s">
        <v>123</v>
      </c>
      <c r="E205" s="220" t="s">
        <v>19</v>
      </c>
      <c r="F205" s="221" t="s">
        <v>182</v>
      </c>
      <c r="G205" s="219"/>
      <c r="H205" s="222">
        <v>134.40000000000001</v>
      </c>
      <c r="I205" s="223"/>
      <c r="J205" s="219"/>
      <c r="K205" s="219"/>
      <c r="L205" s="224"/>
      <c r="M205" s="225"/>
      <c r="N205" s="226"/>
      <c r="O205" s="226"/>
      <c r="P205" s="226"/>
      <c r="Q205" s="226"/>
      <c r="R205" s="226"/>
      <c r="S205" s="226"/>
      <c r="T205" s="22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28" t="s">
        <v>123</v>
      </c>
      <c r="AU205" s="228" t="s">
        <v>78</v>
      </c>
      <c r="AV205" s="13" t="s">
        <v>78</v>
      </c>
      <c r="AW205" s="13" t="s">
        <v>33</v>
      </c>
      <c r="AX205" s="13" t="s">
        <v>71</v>
      </c>
      <c r="AY205" s="228" t="s">
        <v>110</v>
      </c>
    </row>
    <row r="206" s="14" customFormat="1">
      <c r="A206" s="14"/>
      <c r="B206" s="230"/>
      <c r="C206" s="231"/>
      <c r="D206" s="211" t="s">
        <v>123</v>
      </c>
      <c r="E206" s="232" t="s">
        <v>19</v>
      </c>
      <c r="F206" s="233" t="s">
        <v>156</v>
      </c>
      <c r="G206" s="231"/>
      <c r="H206" s="234">
        <v>187.68000000000001</v>
      </c>
      <c r="I206" s="235"/>
      <c r="J206" s="231"/>
      <c r="K206" s="231"/>
      <c r="L206" s="236"/>
      <c r="M206" s="237"/>
      <c r="N206" s="238"/>
      <c r="O206" s="238"/>
      <c r="P206" s="238"/>
      <c r="Q206" s="238"/>
      <c r="R206" s="238"/>
      <c r="S206" s="238"/>
      <c r="T206" s="239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0" t="s">
        <v>123</v>
      </c>
      <c r="AU206" s="240" t="s">
        <v>78</v>
      </c>
      <c r="AV206" s="14" t="s">
        <v>117</v>
      </c>
      <c r="AW206" s="14" t="s">
        <v>33</v>
      </c>
      <c r="AX206" s="14" t="s">
        <v>76</v>
      </c>
      <c r="AY206" s="240" t="s">
        <v>110</v>
      </c>
    </row>
    <row r="207" s="2" customFormat="1" ht="16.5" customHeight="1">
      <c r="A207" s="39"/>
      <c r="B207" s="40"/>
      <c r="C207" s="198" t="s">
        <v>306</v>
      </c>
      <c r="D207" s="198" t="s">
        <v>112</v>
      </c>
      <c r="E207" s="199" t="s">
        <v>307</v>
      </c>
      <c r="F207" s="200" t="s">
        <v>308</v>
      </c>
      <c r="G207" s="201" t="s">
        <v>148</v>
      </c>
      <c r="H207" s="202">
        <v>272.39999999999998</v>
      </c>
      <c r="I207" s="203"/>
      <c r="J207" s="204">
        <f>ROUND(I207*H207,2)</f>
        <v>0</v>
      </c>
      <c r="K207" s="200" t="s">
        <v>116</v>
      </c>
      <c r="L207" s="45"/>
      <c r="M207" s="205" t="s">
        <v>19</v>
      </c>
      <c r="N207" s="206" t="s">
        <v>42</v>
      </c>
      <c r="O207" s="85"/>
      <c r="P207" s="207">
        <f>O207*H207</f>
        <v>0</v>
      </c>
      <c r="Q207" s="207">
        <v>1.8480000000000001</v>
      </c>
      <c r="R207" s="207">
        <f>Q207*H207</f>
        <v>503.39519999999999</v>
      </c>
      <c r="S207" s="207">
        <v>0</v>
      </c>
      <c r="T207" s="208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09" t="s">
        <v>117</v>
      </c>
      <c r="AT207" s="209" t="s">
        <v>112</v>
      </c>
      <c r="AU207" s="209" t="s">
        <v>78</v>
      </c>
      <c r="AY207" s="18" t="s">
        <v>110</v>
      </c>
      <c r="BE207" s="210">
        <f>IF(N207="základní",J207,0)</f>
        <v>0</v>
      </c>
      <c r="BF207" s="210">
        <f>IF(N207="snížená",J207,0)</f>
        <v>0</v>
      </c>
      <c r="BG207" s="210">
        <f>IF(N207="zákl. přenesená",J207,0)</f>
        <v>0</v>
      </c>
      <c r="BH207" s="210">
        <f>IF(N207="sníž. přenesená",J207,0)</f>
        <v>0</v>
      </c>
      <c r="BI207" s="210">
        <f>IF(N207="nulová",J207,0)</f>
        <v>0</v>
      </c>
      <c r="BJ207" s="18" t="s">
        <v>76</v>
      </c>
      <c r="BK207" s="210">
        <f>ROUND(I207*H207,2)</f>
        <v>0</v>
      </c>
      <c r="BL207" s="18" t="s">
        <v>117</v>
      </c>
      <c r="BM207" s="209" t="s">
        <v>309</v>
      </c>
    </row>
    <row r="208" s="2" customFormat="1">
      <c r="A208" s="39"/>
      <c r="B208" s="40"/>
      <c r="C208" s="41"/>
      <c r="D208" s="211" t="s">
        <v>119</v>
      </c>
      <c r="E208" s="41"/>
      <c r="F208" s="212" t="s">
        <v>310</v>
      </c>
      <c r="G208" s="41"/>
      <c r="H208" s="41"/>
      <c r="I208" s="213"/>
      <c r="J208" s="41"/>
      <c r="K208" s="41"/>
      <c r="L208" s="45"/>
      <c r="M208" s="214"/>
      <c r="N208" s="215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119</v>
      </c>
      <c r="AU208" s="18" t="s">
        <v>78</v>
      </c>
    </row>
    <row r="209" s="2" customFormat="1">
      <c r="A209" s="39"/>
      <c r="B209" s="40"/>
      <c r="C209" s="41"/>
      <c r="D209" s="216" t="s">
        <v>121</v>
      </c>
      <c r="E209" s="41"/>
      <c r="F209" s="217" t="s">
        <v>311</v>
      </c>
      <c r="G209" s="41"/>
      <c r="H209" s="41"/>
      <c r="I209" s="213"/>
      <c r="J209" s="41"/>
      <c r="K209" s="41"/>
      <c r="L209" s="45"/>
      <c r="M209" s="214"/>
      <c r="N209" s="215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121</v>
      </c>
      <c r="AU209" s="18" t="s">
        <v>78</v>
      </c>
    </row>
    <row r="210" s="13" customFormat="1">
      <c r="A210" s="13"/>
      <c r="B210" s="218"/>
      <c r="C210" s="219"/>
      <c r="D210" s="211" t="s">
        <v>123</v>
      </c>
      <c r="E210" s="220" t="s">
        <v>19</v>
      </c>
      <c r="F210" s="221" t="s">
        <v>312</v>
      </c>
      <c r="G210" s="219"/>
      <c r="H210" s="222">
        <v>272.39999999999998</v>
      </c>
      <c r="I210" s="223"/>
      <c r="J210" s="219"/>
      <c r="K210" s="219"/>
      <c r="L210" s="224"/>
      <c r="M210" s="225"/>
      <c r="N210" s="226"/>
      <c r="O210" s="226"/>
      <c r="P210" s="226"/>
      <c r="Q210" s="226"/>
      <c r="R210" s="226"/>
      <c r="S210" s="226"/>
      <c r="T210" s="227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28" t="s">
        <v>123</v>
      </c>
      <c r="AU210" s="228" t="s">
        <v>78</v>
      </c>
      <c r="AV210" s="13" t="s">
        <v>78</v>
      </c>
      <c r="AW210" s="13" t="s">
        <v>33</v>
      </c>
      <c r="AX210" s="13" t="s">
        <v>76</v>
      </c>
      <c r="AY210" s="228" t="s">
        <v>110</v>
      </c>
    </row>
    <row r="211" s="12" customFormat="1" ht="22.8" customHeight="1">
      <c r="A211" s="12"/>
      <c r="B211" s="182"/>
      <c r="C211" s="183"/>
      <c r="D211" s="184" t="s">
        <v>70</v>
      </c>
      <c r="E211" s="196" t="s">
        <v>145</v>
      </c>
      <c r="F211" s="196" t="s">
        <v>313</v>
      </c>
      <c r="G211" s="183"/>
      <c r="H211" s="183"/>
      <c r="I211" s="186"/>
      <c r="J211" s="197">
        <f>BK211</f>
        <v>0</v>
      </c>
      <c r="K211" s="183"/>
      <c r="L211" s="188"/>
      <c r="M211" s="189"/>
      <c r="N211" s="190"/>
      <c r="O211" s="190"/>
      <c r="P211" s="191">
        <f>SUM(P212:P215)</f>
        <v>0</v>
      </c>
      <c r="Q211" s="190"/>
      <c r="R211" s="191">
        <f>SUM(R212:R215)</f>
        <v>8.5850000000000009</v>
      </c>
      <c r="S211" s="190"/>
      <c r="T211" s="192">
        <f>SUM(T212:T215)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193" t="s">
        <v>76</v>
      </c>
      <c r="AT211" s="194" t="s">
        <v>70</v>
      </c>
      <c r="AU211" s="194" t="s">
        <v>76</v>
      </c>
      <c r="AY211" s="193" t="s">
        <v>110</v>
      </c>
      <c r="BK211" s="195">
        <f>SUM(BK212:BK215)</f>
        <v>0</v>
      </c>
    </row>
    <row r="212" s="2" customFormat="1" ht="24.15" customHeight="1">
      <c r="A212" s="39"/>
      <c r="B212" s="40"/>
      <c r="C212" s="198" t="s">
        <v>314</v>
      </c>
      <c r="D212" s="198" t="s">
        <v>112</v>
      </c>
      <c r="E212" s="199" t="s">
        <v>315</v>
      </c>
      <c r="F212" s="200" t="s">
        <v>316</v>
      </c>
      <c r="G212" s="201" t="s">
        <v>115</v>
      </c>
      <c r="H212" s="202">
        <v>85</v>
      </c>
      <c r="I212" s="203"/>
      <c r="J212" s="204">
        <f>ROUND(I212*H212,2)</f>
        <v>0</v>
      </c>
      <c r="K212" s="200" t="s">
        <v>116</v>
      </c>
      <c r="L212" s="45"/>
      <c r="M212" s="205" t="s">
        <v>19</v>
      </c>
      <c r="N212" s="206" t="s">
        <v>42</v>
      </c>
      <c r="O212" s="85"/>
      <c r="P212" s="207">
        <f>O212*H212</f>
        <v>0</v>
      </c>
      <c r="Q212" s="207">
        <v>0.10100000000000001</v>
      </c>
      <c r="R212" s="207">
        <f>Q212*H212</f>
        <v>8.5850000000000009</v>
      </c>
      <c r="S212" s="207">
        <v>0</v>
      </c>
      <c r="T212" s="208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09" t="s">
        <v>117</v>
      </c>
      <c r="AT212" s="209" t="s">
        <v>112</v>
      </c>
      <c r="AU212" s="209" t="s">
        <v>78</v>
      </c>
      <c r="AY212" s="18" t="s">
        <v>110</v>
      </c>
      <c r="BE212" s="210">
        <f>IF(N212="základní",J212,0)</f>
        <v>0</v>
      </c>
      <c r="BF212" s="210">
        <f>IF(N212="snížená",J212,0)</f>
        <v>0</v>
      </c>
      <c r="BG212" s="210">
        <f>IF(N212="zákl. přenesená",J212,0)</f>
        <v>0</v>
      </c>
      <c r="BH212" s="210">
        <f>IF(N212="sníž. přenesená",J212,0)</f>
        <v>0</v>
      </c>
      <c r="BI212" s="210">
        <f>IF(N212="nulová",J212,0)</f>
        <v>0</v>
      </c>
      <c r="BJ212" s="18" t="s">
        <v>76</v>
      </c>
      <c r="BK212" s="210">
        <f>ROUND(I212*H212,2)</f>
        <v>0</v>
      </c>
      <c r="BL212" s="18" t="s">
        <v>117</v>
      </c>
      <c r="BM212" s="209" t="s">
        <v>317</v>
      </c>
    </row>
    <row r="213" s="2" customFormat="1">
      <c r="A213" s="39"/>
      <c r="B213" s="40"/>
      <c r="C213" s="41"/>
      <c r="D213" s="211" t="s">
        <v>119</v>
      </c>
      <c r="E213" s="41"/>
      <c r="F213" s="212" t="s">
        <v>318</v>
      </c>
      <c r="G213" s="41"/>
      <c r="H213" s="41"/>
      <c r="I213" s="213"/>
      <c r="J213" s="41"/>
      <c r="K213" s="41"/>
      <c r="L213" s="45"/>
      <c r="M213" s="214"/>
      <c r="N213" s="215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119</v>
      </c>
      <c r="AU213" s="18" t="s">
        <v>78</v>
      </c>
    </row>
    <row r="214" s="2" customFormat="1">
      <c r="A214" s="39"/>
      <c r="B214" s="40"/>
      <c r="C214" s="41"/>
      <c r="D214" s="216" t="s">
        <v>121</v>
      </c>
      <c r="E214" s="41"/>
      <c r="F214" s="217" t="s">
        <v>319</v>
      </c>
      <c r="G214" s="41"/>
      <c r="H214" s="41"/>
      <c r="I214" s="213"/>
      <c r="J214" s="41"/>
      <c r="K214" s="41"/>
      <c r="L214" s="45"/>
      <c r="M214" s="214"/>
      <c r="N214" s="215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121</v>
      </c>
      <c r="AU214" s="18" t="s">
        <v>78</v>
      </c>
    </row>
    <row r="215" s="2" customFormat="1">
      <c r="A215" s="39"/>
      <c r="B215" s="40"/>
      <c r="C215" s="41"/>
      <c r="D215" s="211" t="s">
        <v>143</v>
      </c>
      <c r="E215" s="41"/>
      <c r="F215" s="229" t="s">
        <v>320</v>
      </c>
      <c r="G215" s="41"/>
      <c r="H215" s="41"/>
      <c r="I215" s="213"/>
      <c r="J215" s="41"/>
      <c r="K215" s="41"/>
      <c r="L215" s="45"/>
      <c r="M215" s="214"/>
      <c r="N215" s="215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143</v>
      </c>
      <c r="AU215" s="18" t="s">
        <v>78</v>
      </c>
    </row>
    <row r="216" s="12" customFormat="1" ht="22.8" customHeight="1">
      <c r="A216" s="12"/>
      <c r="B216" s="182"/>
      <c r="C216" s="183"/>
      <c r="D216" s="184" t="s">
        <v>70</v>
      </c>
      <c r="E216" s="196" t="s">
        <v>157</v>
      </c>
      <c r="F216" s="196" t="s">
        <v>321</v>
      </c>
      <c r="G216" s="183"/>
      <c r="H216" s="183"/>
      <c r="I216" s="186"/>
      <c r="J216" s="197">
        <f>BK216</f>
        <v>0</v>
      </c>
      <c r="K216" s="183"/>
      <c r="L216" s="188"/>
      <c r="M216" s="189"/>
      <c r="N216" s="190"/>
      <c r="O216" s="190"/>
      <c r="P216" s="191">
        <f>SUM(P217:P223)</f>
        <v>0</v>
      </c>
      <c r="Q216" s="190"/>
      <c r="R216" s="191">
        <f>SUM(R217:R223)</f>
        <v>19.596572999999999</v>
      </c>
      <c r="S216" s="190"/>
      <c r="T216" s="192">
        <f>SUM(T217:T223)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193" t="s">
        <v>76</v>
      </c>
      <c r="AT216" s="194" t="s">
        <v>70</v>
      </c>
      <c r="AU216" s="194" t="s">
        <v>76</v>
      </c>
      <c r="AY216" s="193" t="s">
        <v>110</v>
      </c>
      <c r="BK216" s="195">
        <f>SUM(BK217:BK223)</f>
        <v>0</v>
      </c>
    </row>
    <row r="217" s="2" customFormat="1" ht="16.5" customHeight="1">
      <c r="A217" s="39"/>
      <c r="B217" s="40"/>
      <c r="C217" s="198" t="s">
        <v>322</v>
      </c>
      <c r="D217" s="198" t="s">
        <v>112</v>
      </c>
      <c r="E217" s="199" t="s">
        <v>323</v>
      </c>
      <c r="F217" s="200" t="s">
        <v>324</v>
      </c>
      <c r="G217" s="201" t="s">
        <v>115</v>
      </c>
      <c r="H217" s="202">
        <v>214.09999999999999</v>
      </c>
      <c r="I217" s="203"/>
      <c r="J217" s="204">
        <f>ROUND(I217*H217,2)</f>
        <v>0</v>
      </c>
      <c r="K217" s="200" t="s">
        <v>116</v>
      </c>
      <c r="L217" s="45"/>
      <c r="M217" s="205" t="s">
        <v>19</v>
      </c>
      <c r="N217" s="206" t="s">
        <v>42</v>
      </c>
      <c r="O217" s="85"/>
      <c r="P217" s="207">
        <f>O217*H217</f>
        <v>0</v>
      </c>
      <c r="Q217" s="207">
        <v>0.09153</v>
      </c>
      <c r="R217" s="207">
        <f>Q217*H217</f>
        <v>19.596572999999999</v>
      </c>
      <c r="S217" s="207">
        <v>0</v>
      </c>
      <c r="T217" s="208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09" t="s">
        <v>117</v>
      </c>
      <c r="AT217" s="209" t="s">
        <v>112</v>
      </c>
      <c r="AU217" s="209" t="s">
        <v>78</v>
      </c>
      <c r="AY217" s="18" t="s">
        <v>110</v>
      </c>
      <c r="BE217" s="210">
        <f>IF(N217="základní",J217,0)</f>
        <v>0</v>
      </c>
      <c r="BF217" s="210">
        <f>IF(N217="snížená",J217,0)</f>
        <v>0</v>
      </c>
      <c r="BG217" s="210">
        <f>IF(N217="zákl. přenesená",J217,0)</f>
        <v>0</v>
      </c>
      <c r="BH217" s="210">
        <f>IF(N217="sníž. přenesená",J217,0)</f>
        <v>0</v>
      </c>
      <c r="BI217" s="210">
        <f>IF(N217="nulová",J217,0)</f>
        <v>0</v>
      </c>
      <c r="BJ217" s="18" t="s">
        <v>76</v>
      </c>
      <c r="BK217" s="210">
        <f>ROUND(I217*H217,2)</f>
        <v>0</v>
      </c>
      <c r="BL217" s="18" t="s">
        <v>117</v>
      </c>
      <c r="BM217" s="209" t="s">
        <v>325</v>
      </c>
    </row>
    <row r="218" s="2" customFormat="1">
      <c r="A218" s="39"/>
      <c r="B218" s="40"/>
      <c r="C218" s="41"/>
      <c r="D218" s="211" t="s">
        <v>119</v>
      </c>
      <c r="E218" s="41"/>
      <c r="F218" s="212" t="s">
        <v>326</v>
      </c>
      <c r="G218" s="41"/>
      <c r="H218" s="41"/>
      <c r="I218" s="213"/>
      <c r="J218" s="41"/>
      <c r="K218" s="41"/>
      <c r="L218" s="45"/>
      <c r="M218" s="214"/>
      <c r="N218" s="215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119</v>
      </c>
      <c r="AU218" s="18" t="s">
        <v>78</v>
      </c>
    </row>
    <row r="219" s="2" customFormat="1">
      <c r="A219" s="39"/>
      <c r="B219" s="40"/>
      <c r="C219" s="41"/>
      <c r="D219" s="216" t="s">
        <v>121</v>
      </c>
      <c r="E219" s="41"/>
      <c r="F219" s="217" t="s">
        <v>327</v>
      </c>
      <c r="G219" s="41"/>
      <c r="H219" s="41"/>
      <c r="I219" s="213"/>
      <c r="J219" s="41"/>
      <c r="K219" s="41"/>
      <c r="L219" s="45"/>
      <c r="M219" s="214"/>
      <c r="N219" s="215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121</v>
      </c>
      <c r="AU219" s="18" t="s">
        <v>78</v>
      </c>
    </row>
    <row r="220" s="13" customFormat="1">
      <c r="A220" s="13"/>
      <c r="B220" s="218"/>
      <c r="C220" s="219"/>
      <c r="D220" s="211" t="s">
        <v>123</v>
      </c>
      <c r="E220" s="220" t="s">
        <v>19</v>
      </c>
      <c r="F220" s="221" t="s">
        <v>328</v>
      </c>
      <c r="G220" s="219"/>
      <c r="H220" s="222">
        <v>72</v>
      </c>
      <c r="I220" s="223"/>
      <c r="J220" s="219"/>
      <c r="K220" s="219"/>
      <c r="L220" s="224"/>
      <c r="M220" s="225"/>
      <c r="N220" s="226"/>
      <c r="O220" s="226"/>
      <c r="P220" s="226"/>
      <c r="Q220" s="226"/>
      <c r="R220" s="226"/>
      <c r="S220" s="226"/>
      <c r="T220" s="22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28" t="s">
        <v>123</v>
      </c>
      <c r="AU220" s="228" t="s">
        <v>78</v>
      </c>
      <c r="AV220" s="13" t="s">
        <v>78</v>
      </c>
      <c r="AW220" s="13" t="s">
        <v>33</v>
      </c>
      <c r="AX220" s="13" t="s">
        <v>71</v>
      </c>
      <c r="AY220" s="228" t="s">
        <v>110</v>
      </c>
    </row>
    <row r="221" s="13" customFormat="1">
      <c r="A221" s="13"/>
      <c r="B221" s="218"/>
      <c r="C221" s="219"/>
      <c r="D221" s="211" t="s">
        <v>123</v>
      </c>
      <c r="E221" s="220" t="s">
        <v>19</v>
      </c>
      <c r="F221" s="221" t="s">
        <v>329</v>
      </c>
      <c r="G221" s="219"/>
      <c r="H221" s="222">
        <v>116.09999999999999</v>
      </c>
      <c r="I221" s="223"/>
      <c r="J221" s="219"/>
      <c r="K221" s="219"/>
      <c r="L221" s="224"/>
      <c r="M221" s="225"/>
      <c r="N221" s="226"/>
      <c r="O221" s="226"/>
      <c r="P221" s="226"/>
      <c r="Q221" s="226"/>
      <c r="R221" s="226"/>
      <c r="S221" s="226"/>
      <c r="T221" s="227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28" t="s">
        <v>123</v>
      </c>
      <c r="AU221" s="228" t="s">
        <v>78</v>
      </c>
      <c r="AV221" s="13" t="s">
        <v>78</v>
      </c>
      <c r="AW221" s="13" t="s">
        <v>33</v>
      </c>
      <c r="AX221" s="13" t="s">
        <v>71</v>
      </c>
      <c r="AY221" s="228" t="s">
        <v>110</v>
      </c>
    </row>
    <row r="222" s="13" customFormat="1">
      <c r="A222" s="13"/>
      <c r="B222" s="218"/>
      <c r="C222" s="219"/>
      <c r="D222" s="211" t="s">
        <v>123</v>
      </c>
      <c r="E222" s="220" t="s">
        <v>19</v>
      </c>
      <c r="F222" s="221" t="s">
        <v>330</v>
      </c>
      <c r="G222" s="219"/>
      <c r="H222" s="222">
        <v>26</v>
      </c>
      <c r="I222" s="223"/>
      <c r="J222" s="219"/>
      <c r="K222" s="219"/>
      <c r="L222" s="224"/>
      <c r="M222" s="225"/>
      <c r="N222" s="226"/>
      <c r="O222" s="226"/>
      <c r="P222" s="226"/>
      <c r="Q222" s="226"/>
      <c r="R222" s="226"/>
      <c r="S222" s="226"/>
      <c r="T222" s="22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28" t="s">
        <v>123</v>
      </c>
      <c r="AU222" s="228" t="s">
        <v>78</v>
      </c>
      <c r="AV222" s="13" t="s">
        <v>78</v>
      </c>
      <c r="AW222" s="13" t="s">
        <v>33</v>
      </c>
      <c r="AX222" s="13" t="s">
        <v>71</v>
      </c>
      <c r="AY222" s="228" t="s">
        <v>110</v>
      </c>
    </row>
    <row r="223" s="14" customFormat="1">
      <c r="A223" s="14"/>
      <c r="B223" s="230"/>
      <c r="C223" s="231"/>
      <c r="D223" s="211" t="s">
        <v>123</v>
      </c>
      <c r="E223" s="232" t="s">
        <v>19</v>
      </c>
      <c r="F223" s="233" t="s">
        <v>156</v>
      </c>
      <c r="G223" s="231"/>
      <c r="H223" s="234">
        <v>214.09999999999999</v>
      </c>
      <c r="I223" s="235"/>
      <c r="J223" s="231"/>
      <c r="K223" s="231"/>
      <c r="L223" s="236"/>
      <c r="M223" s="237"/>
      <c r="N223" s="238"/>
      <c r="O223" s="238"/>
      <c r="P223" s="238"/>
      <c r="Q223" s="238"/>
      <c r="R223" s="238"/>
      <c r="S223" s="238"/>
      <c r="T223" s="239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0" t="s">
        <v>123</v>
      </c>
      <c r="AU223" s="240" t="s">
        <v>78</v>
      </c>
      <c r="AV223" s="14" t="s">
        <v>117</v>
      </c>
      <c r="AW223" s="14" t="s">
        <v>33</v>
      </c>
      <c r="AX223" s="14" t="s">
        <v>76</v>
      </c>
      <c r="AY223" s="240" t="s">
        <v>110</v>
      </c>
    </row>
    <row r="224" s="12" customFormat="1" ht="22.8" customHeight="1">
      <c r="A224" s="12"/>
      <c r="B224" s="182"/>
      <c r="C224" s="183"/>
      <c r="D224" s="184" t="s">
        <v>70</v>
      </c>
      <c r="E224" s="196" t="s">
        <v>184</v>
      </c>
      <c r="F224" s="196" t="s">
        <v>331</v>
      </c>
      <c r="G224" s="183"/>
      <c r="H224" s="183"/>
      <c r="I224" s="186"/>
      <c r="J224" s="197">
        <f>BK224</f>
        <v>0</v>
      </c>
      <c r="K224" s="183"/>
      <c r="L224" s="188"/>
      <c r="M224" s="189"/>
      <c r="N224" s="190"/>
      <c r="O224" s="190"/>
      <c r="P224" s="191">
        <f>SUM(P225:P241)</f>
        <v>0</v>
      </c>
      <c r="Q224" s="190"/>
      <c r="R224" s="191">
        <f>SUM(R225:R241)</f>
        <v>0.0023999999999999998</v>
      </c>
      <c r="S224" s="190"/>
      <c r="T224" s="192">
        <f>SUM(T225:T241)</f>
        <v>4.6793000000000005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193" t="s">
        <v>76</v>
      </c>
      <c r="AT224" s="194" t="s">
        <v>70</v>
      </c>
      <c r="AU224" s="194" t="s">
        <v>76</v>
      </c>
      <c r="AY224" s="193" t="s">
        <v>110</v>
      </c>
      <c r="BK224" s="195">
        <f>SUM(BK225:BK241)</f>
        <v>0</v>
      </c>
    </row>
    <row r="225" s="2" customFormat="1" ht="16.5" customHeight="1">
      <c r="A225" s="39"/>
      <c r="B225" s="40"/>
      <c r="C225" s="198" t="s">
        <v>332</v>
      </c>
      <c r="D225" s="198" t="s">
        <v>112</v>
      </c>
      <c r="E225" s="199" t="s">
        <v>333</v>
      </c>
      <c r="F225" s="200" t="s">
        <v>334</v>
      </c>
      <c r="G225" s="201" t="s">
        <v>115</v>
      </c>
      <c r="H225" s="202">
        <v>214.09999999999999</v>
      </c>
      <c r="I225" s="203"/>
      <c r="J225" s="204">
        <f>ROUND(I225*H225,2)</f>
        <v>0</v>
      </c>
      <c r="K225" s="200" t="s">
        <v>116</v>
      </c>
      <c r="L225" s="45"/>
      <c r="M225" s="205" t="s">
        <v>19</v>
      </c>
      <c r="N225" s="206" t="s">
        <v>42</v>
      </c>
      <c r="O225" s="85"/>
      <c r="P225" s="207">
        <f>O225*H225</f>
        <v>0</v>
      </c>
      <c r="Q225" s="207">
        <v>0</v>
      </c>
      <c r="R225" s="207">
        <f>Q225*H225</f>
        <v>0</v>
      </c>
      <c r="S225" s="207">
        <v>0.017000000000000001</v>
      </c>
      <c r="T225" s="208">
        <f>S225*H225</f>
        <v>3.6397000000000004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09" t="s">
        <v>117</v>
      </c>
      <c r="AT225" s="209" t="s">
        <v>112</v>
      </c>
      <c r="AU225" s="209" t="s">
        <v>78</v>
      </c>
      <c r="AY225" s="18" t="s">
        <v>110</v>
      </c>
      <c r="BE225" s="210">
        <f>IF(N225="základní",J225,0)</f>
        <v>0</v>
      </c>
      <c r="BF225" s="210">
        <f>IF(N225="snížená",J225,0)</f>
        <v>0</v>
      </c>
      <c r="BG225" s="210">
        <f>IF(N225="zákl. přenesená",J225,0)</f>
        <v>0</v>
      </c>
      <c r="BH225" s="210">
        <f>IF(N225="sníž. přenesená",J225,0)</f>
        <v>0</v>
      </c>
      <c r="BI225" s="210">
        <f>IF(N225="nulová",J225,0)</f>
        <v>0</v>
      </c>
      <c r="BJ225" s="18" t="s">
        <v>76</v>
      </c>
      <c r="BK225" s="210">
        <f>ROUND(I225*H225,2)</f>
        <v>0</v>
      </c>
      <c r="BL225" s="18" t="s">
        <v>117</v>
      </c>
      <c r="BM225" s="209" t="s">
        <v>335</v>
      </c>
    </row>
    <row r="226" s="2" customFormat="1">
      <c r="A226" s="39"/>
      <c r="B226" s="40"/>
      <c r="C226" s="41"/>
      <c r="D226" s="211" t="s">
        <v>119</v>
      </c>
      <c r="E226" s="41"/>
      <c r="F226" s="212" t="s">
        <v>336</v>
      </c>
      <c r="G226" s="41"/>
      <c r="H226" s="41"/>
      <c r="I226" s="213"/>
      <c r="J226" s="41"/>
      <c r="K226" s="41"/>
      <c r="L226" s="45"/>
      <c r="M226" s="214"/>
      <c r="N226" s="215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119</v>
      </c>
      <c r="AU226" s="18" t="s">
        <v>78</v>
      </c>
    </row>
    <row r="227" s="2" customFormat="1">
      <c r="A227" s="39"/>
      <c r="B227" s="40"/>
      <c r="C227" s="41"/>
      <c r="D227" s="216" t="s">
        <v>121</v>
      </c>
      <c r="E227" s="41"/>
      <c r="F227" s="217" t="s">
        <v>337</v>
      </c>
      <c r="G227" s="41"/>
      <c r="H227" s="41"/>
      <c r="I227" s="213"/>
      <c r="J227" s="41"/>
      <c r="K227" s="41"/>
      <c r="L227" s="45"/>
      <c r="M227" s="214"/>
      <c r="N227" s="215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121</v>
      </c>
      <c r="AU227" s="18" t="s">
        <v>78</v>
      </c>
    </row>
    <row r="228" s="13" customFormat="1">
      <c r="A228" s="13"/>
      <c r="B228" s="218"/>
      <c r="C228" s="219"/>
      <c r="D228" s="211" t="s">
        <v>123</v>
      </c>
      <c r="E228" s="220" t="s">
        <v>19</v>
      </c>
      <c r="F228" s="221" t="s">
        <v>328</v>
      </c>
      <c r="G228" s="219"/>
      <c r="H228" s="222">
        <v>72</v>
      </c>
      <c r="I228" s="223"/>
      <c r="J228" s="219"/>
      <c r="K228" s="219"/>
      <c r="L228" s="224"/>
      <c r="M228" s="225"/>
      <c r="N228" s="226"/>
      <c r="O228" s="226"/>
      <c r="P228" s="226"/>
      <c r="Q228" s="226"/>
      <c r="R228" s="226"/>
      <c r="S228" s="226"/>
      <c r="T228" s="227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28" t="s">
        <v>123</v>
      </c>
      <c r="AU228" s="228" t="s">
        <v>78</v>
      </c>
      <c r="AV228" s="13" t="s">
        <v>78</v>
      </c>
      <c r="AW228" s="13" t="s">
        <v>33</v>
      </c>
      <c r="AX228" s="13" t="s">
        <v>71</v>
      </c>
      <c r="AY228" s="228" t="s">
        <v>110</v>
      </c>
    </row>
    <row r="229" s="13" customFormat="1">
      <c r="A229" s="13"/>
      <c r="B229" s="218"/>
      <c r="C229" s="219"/>
      <c r="D229" s="211" t="s">
        <v>123</v>
      </c>
      <c r="E229" s="220" t="s">
        <v>19</v>
      </c>
      <c r="F229" s="221" t="s">
        <v>330</v>
      </c>
      <c r="G229" s="219"/>
      <c r="H229" s="222">
        <v>26</v>
      </c>
      <c r="I229" s="223"/>
      <c r="J229" s="219"/>
      <c r="K229" s="219"/>
      <c r="L229" s="224"/>
      <c r="M229" s="225"/>
      <c r="N229" s="226"/>
      <c r="O229" s="226"/>
      <c r="P229" s="226"/>
      <c r="Q229" s="226"/>
      <c r="R229" s="226"/>
      <c r="S229" s="226"/>
      <c r="T229" s="227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28" t="s">
        <v>123</v>
      </c>
      <c r="AU229" s="228" t="s">
        <v>78</v>
      </c>
      <c r="AV229" s="13" t="s">
        <v>78</v>
      </c>
      <c r="AW229" s="13" t="s">
        <v>33</v>
      </c>
      <c r="AX229" s="13" t="s">
        <v>71</v>
      </c>
      <c r="AY229" s="228" t="s">
        <v>110</v>
      </c>
    </row>
    <row r="230" s="13" customFormat="1">
      <c r="A230" s="13"/>
      <c r="B230" s="218"/>
      <c r="C230" s="219"/>
      <c r="D230" s="211" t="s">
        <v>123</v>
      </c>
      <c r="E230" s="220" t="s">
        <v>19</v>
      </c>
      <c r="F230" s="221" t="s">
        <v>329</v>
      </c>
      <c r="G230" s="219"/>
      <c r="H230" s="222">
        <v>116.09999999999999</v>
      </c>
      <c r="I230" s="223"/>
      <c r="J230" s="219"/>
      <c r="K230" s="219"/>
      <c r="L230" s="224"/>
      <c r="M230" s="225"/>
      <c r="N230" s="226"/>
      <c r="O230" s="226"/>
      <c r="P230" s="226"/>
      <c r="Q230" s="226"/>
      <c r="R230" s="226"/>
      <c r="S230" s="226"/>
      <c r="T230" s="227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28" t="s">
        <v>123</v>
      </c>
      <c r="AU230" s="228" t="s">
        <v>78</v>
      </c>
      <c r="AV230" s="13" t="s">
        <v>78</v>
      </c>
      <c r="AW230" s="13" t="s">
        <v>33</v>
      </c>
      <c r="AX230" s="13" t="s">
        <v>71</v>
      </c>
      <c r="AY230" s="228" t="s">
        <v>110</v>
      </c>
    </row>
    <row r="231" s="14" customFormat="1">
      <c r="A231" s="14"/>
      <c r="B231" s="230"/>
      <c r="C231" s="231"/>
      <c r="D231" s="211" t="s">
        <v>123</v>
      </c>
      <c r="E231" s="232" t="s">
        <v>19</v>
      </c>
      <c r="F231" s="233" t="s">
        <v>156</v>
      </c>
      <c r="G231" s="231"/>
      <c r="H231" s="234">
        <v>214.09999999999999</v>
      </c>
      <c r="I231" s="235"/>
      <c r="J231" s="231"/>
      <c r="K231" s="231"/>
      <c r="L231" s="236"/>
      <c r="M231" s="237"/>
      <c r="N231" s="238"/>
      <c r="O231" s="238"/>
      <c r="P231" s="238"/>
      <c r="Q231" s="238"/>
      <c r="R231" s="238"/>
      <c r="S231" s="238"/>
      <c r="T231" s="23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0" t="s">
        <v>123</v>
      </c>
      <c r="AU231" s="240" t="s">
        <v>78</v>
      </c>
      <c r="AV231" s="14" t="s">
        <v>117</v>
      </c>
      <c r="AW231" s="14" t="s">
        <v>33</v>
      </c>
      <c r="AX231" s="14" t="s">
        <v>76</v>
      </c>
      <c r="AY231" s="240" t="s">
        <v>110</v>
      </c>
    </row>
    <row r="232" s="2" customFormat="1" ht="16.5" customHeight="1">
      <c r="A232" s="39"/>
      <c r="B232" s="40"/>
      <c r="C232" s="198" t="s">
        <v>338</v>
      </c>
      <c r="D232" s="198" t="s">
        <v>112</v>
      </c>
      <c r="E232" s="199" t="s">
        <v>339</v>
      </c>
      <c r="F232" s="200" t="s">
        <v>340</v>
      </c>
      <c r="G232" s="201" t="s">
        <v>127</v>
      </c>
      <c r="H232" s="202">
        <v>8</v>
      </c>
      <c r="I232" s="203"/>
      <c r="J232" s="204">
        <f>ROUND(I232*H232,2)</f>
        <v>0</v>
      </c>
      <c r="K232" s="200" t="s">
        <v>116</v>
      </c>
      <c r="L232" s="45"/>
      <c r="M232" s="205" t="s">
        <v>19</v>
      </c>
      <c r="N232" s="206" t="s">
        <v>42</v>
      </c>
      <c r="O232" s="85"/>
      <c r="P232" s="207">
        <f>O232*H232</f>
        <v>0</v>
      </c>
      <c r="Q232" s="207">
        <v>0.00029999999999999997</v>
      </c>
      <c r="R232" s="207">
        <f>Q232*H232</f>
        <v>0.0023999999999999998</v>
      </c>
      <c r="S232" s="207">
        <v>0</v>
      </c>
      <c r="T232" s="208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09" t="s">
        <v>117</v>
      </c>
      <c r="AT232" s="209" t="s">
        <v>112</v>
      </c>
      <c r="AU232" s="209" t="s">
        <v>78</v>
      </c>
      <c r="AY232" s="18" t="s">
        <v>110</v>
      </c>
      <c r="BE232" s="210">
        <f>IF(N232="základní",J232,0)</f>
        <v>0</v>
      </c>
      <c r="BF232" s="210">
        <f>IF(N232="snížená",J232,0)</f>
        <v>0</v>
      </c>
      <c r="BG232" s="210">
        <f>IF(N232="zákl. přenesená",J232,0)</f>
        <v>0</v>
      </c>
      <c r="BH232" s="210">
        <f>IF(N232="sníž. přenesená",J232,0)</f>
        <v>0</v>
      </c>
      <c r="BI232" s="210">
        <f>IF(N232="nulová",J232,0)</f>
        <v>0</v>
      </c>
      <c r="BJ232" s="18" t="s">
        <v>76</v>
      </c>
      <c r="BK232" s="210">
        <f>ROUND(I232*H232,2)</f>
        <v>0</v>
      </c>
      <c r="BL232" s="18" t="s">
        <v>117</v>
      </c>
      <c r="BM232" s="209" t="s">
        <v>341</v>
      </c>
    </row>
    <row r="233" s="2" customFormat="1">
      <c r="A233" s="39"/>
      <c r="B233" s="40"/>
      <c r="C233" s="41"/>
      <c r="D233" s="211" t="s">
        <v>119</v>
      </c>
      <c r="E233" s="41"/>
      <c r="F233" s="212" t="s">
        <v>342</v>
      </c>
      <c r="G233" s="41"/>
      <c r="H233" s="41"/>
      <c r="I233" s="213"/>
      <c r="J233" s="41"/>
      <c r="K233" s="41"/>
      <c r="L233" s="45"/>
      <c r="M233" s="214"/>
      <c r="N233" s="215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119</v>
      </c>
      <c r="AU233" s="18" t="s">
        <v>78</v>
      </c>
    </row>
    <row r="234" s="2" customFormat="1">
      <c r="A234" s="39"/>
      <c r="B234" s="40"/>
      <c r="C234" s="41"/>
      <c r="D234" s="216" t="s">
        <v>121</v>
      </c>
      <c r="E234" s="41"/>
      <c r="F234" s="217" t="s">
        <v>343</v>
      </c>
      <c r="G234" s="41"/>
      <c r="H234" s="41"/>
      <c r="I234" s="213"/>
      <c r="J234" s="41"/>
      <c r="K234" s="41"/>
      <c r="L234" s="45"/>
      <c r="M234" s="214"/>
      <c r="N234" s="215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121</v>
      </c>
      <c r="AU234" s="18" t="s">
        <v>78</v>
      </c>
    </row>
    <row r="235" s="2" customFormat="1" ht="16.5" customHeight="1">
      <c r="A235" s="39"/>
      <c r="B235" s="40"/>
      <c r="C235" s="198" t="s">
        <v>344</v>
      </c>
      <c r="D235" s="198" t="s">
        <v>112</v>
      </c>
      <c r="E235" s="199" t="s">
        <v>345</v>
      </c>
      <c r="F235" s="200" t="s">
        <v>346</v>
      </c>
      <c r="G235" s="201" t="s">
        <v>127</v>
      </c>
      <c r="H235" s="202">
        <v>6</v>
      </c>
      <c r="I235" s="203"/>
      <c r="J235" s="204">
        <f>ROUND(I235*H235,2)</f>
        <v>0</v>
      </c>
      <c r="K235" s="200" t="s">
        <v>116</v>
      </c>
      <c r="L235" s="45"/>
      <c r="M235" s="205" t="s">
        <v>19</v>
      </c>
      <c r="N235" s="206" t="s">
        <v>42</v>
      </c>
      <c r="O235" s="85"/>
      <c r="P235" s="207">
        <f>O235*H235</f>
        <v>0</v>
      </c>
      <c r="Q235" s="207">
        <v>0</v>
      </c>
      <c r="R235" s="207">
        <f>Q235*H235</f>
        <v>0</v>
      </c>
      <c r="S235" s="207">
        <v>0.16500000000000001</v>
      </c>
      <c r="T235" s="208">
        <f>S235*H235</f>
        <v>0.98999999999999999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09" t="s">
        <v>117</v>
      </c>
      <c r="AT235" s="209" t="s">
        <v>112</v>
      </c>
      <c r="AU235" s="209" t="s">
        <v>78</v>
      </c>
      <c r="AY235" s="18" t="s">
        <v>110</v>
      </c>
      <c r="BE235" s="210">
        <f>IF(N235="základní",J235,0)</f>
        <v>0</v>
      </c>
      <c r="BF235" s="210">
        <f>IF(N235="snížená",J235,0)</f>
        <v>0</v>
      </c>
      <c r="BG235" s="210">
        <f>IF(N235="zákl. přenesená",J235,0)</f>
        <v>0</v>
      </c>
      <c r="BH235" s="210">
        <f>IF(N235="sníž. přenesená",J235,0)</f>
        <v>0</v>
      </c>
      <c r="BI235" s="210">
        <f>IF(N235="nulová",J235,0)</f>
        <v>0</v>
      </c>
      <c r="BJ235" s="18" t="s">
        <v>76</v>
      </c>
      <c r="BK235" s="210">
        <f>ROUND(I235*H235,2)</f>
        <v>0</v>
      </c>
      <c r="BL235" s="18" t="s">
        <v>117</v>
      </c>
      <c r="BM235" s="209" t="s">
        <v>347</v>
      </c>
    </row>
    <row r="236" s="2" customFormat="1">
      <c r="A236" s="39"/>
      <c r="B236" s="40"/>
      <c r="C236" s="41"/>
      <c r="D236" s="211" t="s">
        <v>119</v>
      </c>
      <c r="E236" s="41"/>
      <c r="F236" s="212" t="s">
        <v>348</v>
      </c>
      <c r="G236" s="41"/>
      <c r="H236" s="41"/>
      <c r="I236" s="213"/>
      <c r="J236" s="41"/>
      <c r="K236" s="41"/>
      <c r="L236" s="45"/>
      <c r="M236" s="214"/>
      <c r="N236" s="215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119</v>
      </c>
      <c r="AU236" s="18" t="s">
        <v>78</v>
      </c>
    </row>
    <row r="237" s="2" customFormat="1">
      <c r="A237" s="39"/>
      <c r="B237" s="40"/>
      <c r="C237" s="41"/>
      <c r="D237" s="216" t="s">
        <v>121</v>
      </c>
      <c r="E237" s="41"/>
      <c r="F237" s="217" t="s">
        <v>349</v>
      </c>
      <c r="G237" s="41"/>
      <c r="H237" s="41"/>
      <c r="I237" s="213"/>
      <c r="J237" s="41"/>
      <c r="K237" s="41"/>
      <c r="L237" s="45"/>
      <c r="M237" s="214"/>
      <c r="N237" s="215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121</v>
      </c>
      <c r="AU237" s="18" t="s">
        <v>78</v>
      </c>
    </row>
    <row r="238" s="2" customFormat="1" ht="16.5" customHeight="1">
      <c r="A238" s="39"/>
      <c r="B238" s="40"/>
      <c r="C238" s="198" t="s">
        <v>350</v>
      </c>
      <c r="D238" s="198" t="s">
        <v>112</v>
      </c>
      <c r="E238" s="199" t="s">
        <v>351</v>
      </c>
      <c r="F238" s="200" t="s">
        <v>352</v>
      </c>
      <c r="G238" s="201" t="s">
        <v>280</v>
      </c>
      <c r="H238" s="202">
        <v>20</v>
      </c>
      <c r="I238" s="203"/>
      <c r="J238" s="204">
        <f>ROUND(I238*H238,2)</f>
        <v>0</v>
      </c>
      <c r="K238" s="200" t="s">
        <v>116</v>
      </c>
      <c r="L238" s="45"/>
      <c r="M238" s="205" t="s">
        <v>19</v>
      </c>
      <c r="N238" s="206" t="s">
        <v>42</v>
      </c>
      <c r="O238" s="85"/>
      <c r="P238" s="207">
        <f>O238*H238</f>
        <v>0</v>
      </c>
      <c r="Q238" s="207">
        <v>0</v>
      </c>
      <c r="R238" s="207">
        <f>Q238*H238</f>
        <v>0</v>
      </c>
      <c r="S238" s="207">
        <v>0.00248</v>
      </c>
      <c r="T238" s="208">
        <f>S238*H238</f>
        <v>0.049599999999999998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09" t="s">
        <v>117</v>
      </c>
      <c r="AT238" s="209" t="s">
        <v>112</v>
      </c>
      <c r="AU238" s="209" t="s">
        <v>78</v>
      </c>
      <c r="AY238" s="18" t="s">
        <v>110</v>
      </c>
      <c r="BE238" s="210">
        <f>IF(N238="základní",J238,0)</f>
        <v>0</v>
      </c>
      <c r="BF238" s="210">
        <f>IF(N238="snížená",J238,0)</f>
        <v>0</v>
      </c>
      <c r="BG238" s="210">
        <f>IF(N238="zákl. přenesená",J238,0)</f>
        <v>0</v>
      </c>
      <c r="BH238" s="210">
        <f>IF(N238="sníž. přenesená",J238,0)</f>
        <v>0</v>
      </c>
      <c r="BI238" s="210">
        <f>IF(N238="nulová",J238,0)</f>
        <v>0</v>
      </c>
      <c r="BJ238" s="18" t="s">
        <v>76</v>
      </c>
      <c r="BK238" s="210">
        <f>ROUND(I238*H238,2)</f>
        <v>0</v>
      </c>
      <c r="BL238" s="18" t="s">
        <v>117</v>
      </c>
      <c r="BM238" s="209" t="s">
        <v>353</v>
      </c>
    </row>
    <row r="239" s="2" customFormat="1">
      <c r="A239" s="39"/>
      <c r="B239" s="40"/>
      <c r="C239" s="41"/>
      <c r="D239" s="211" t="s">
        <v>119</v>
      </c>
      <c r="E239" s="41"/>
      <c r="F239" s="212" t="s">
        <v>354</v>
      </c>
      <c r="G239" s="41"/>
      <c r="H239" s="41"/>
      <c r="I239" s="213"/>
      <c r="J239" s="41"/>
      <c r="K239" s="41"/>
      <c r="L239" s="45"/>
      <c r="M239" s="214"/>
      <c r="N239" s="215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119</v>
      </c>
      <c r="AU239" s="18" t="s">
        <v>78</v>
      </c>
    </row>
    <row r="240" s="2" customFormat="1">
      <c r="A240" s="39"/>
      <c r="B240" s="40"/>
      <c r="C240" s="41"/>
      <c r="D240" s="216" t="s">
        <v>121</v>
      </c>
      <c r="E240" s="41"/>
      <c r="F240" s="217" t="s">
        <v>355</v>
      </c>
      <c r="G240" s="41"/>
      <c r="H240" s="41"/>
      <c r="I240" s="213"/>
      <c r="J240" s="41"/>
      <c r="K240" s="41"/>
      <c r="L240" s="45"/>
      <c r="M240" s="214"/>
      <c r="N240" s="215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121</v>
      </c>
      <c r="AU240" s="18" t="s">
        <v>78</v>
      </c>
    </row>
    <row r="241" s="13" customFormat="1">
      <c r="A241" s="13"/>
      <c r="B241" s="218"/>
      <c r="C241" s="219"/>
      <c r="D241" s="211" t="s">
        <v>123</v>
      </c>
      <c r="E241" s="220" t="s">
        <v>19</v>
      </c>
      <c r="F241" s="221" t="s">
        <v>356</v>
      </c>
      <c r="G241" s="219"/>
      <c r="H241" s="222">
        <v>20</v>
      </c>
      <c r="I241" s="223"/>
      <c r="J241" s="219"/>
      <c r="K241" s="219"/>
      <c r="L241" s="224"/>
      <c r="M241" s="225"/>
      <c r="N241" s="226"/>
      <c r="O241" s="226"/>
      <c r="P241" s="226"/>
      <c r="Q241" s="226"/>
      <c r="R241" s="226"/>
      <c r="S241" s="226"/>
      <c r="T241" s="227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28" t="s">
        <v>123</v>
      </c>
      <c r="AU241" s="228" t="s">
        <v>78</v>
      </c>
      <c r="AV241" s="13" t="s">
        <v>78</v>
      </c>
      <c r="AW241" s="13" t="s">
        <v>33</v>
      </c>
      <c r="AX241" s="13" t="s">
        <v>76</v>
      </c>
      <c r="AY241" s="228" t="s">
        <v>110</v>
      </c>
    </row>
    <row r="242" s="12" customFormat="1" ht="22.8" customHeight="1">
      <c r="A242" s="12"/>
      <c r="B242" s="182"/>
      <c r="C242" s="183"/>
      <c r="D242" s="184" t="s">
        <v>70</v>
      </c>
      <c r="E242" s="196" t="s">
        <v>357</v>
      </c>
      <c r="F242" s="196" t="s">
        <v>358</v>
      </c>
      <c r="G242" s="183"/>
      <c r="H242" s="183"/>
      <c r="I242" s="186"/>
      <c r="J242" s="197">
        <f>BK242</f>
        <v>0</v>
      </c>
      <c r="K242" s="183"/>
      <c r="L242" s="188"/>
      <c r="M242" s="189"/>
      <c r="N242" s="190"/>
      <c r="O242" s="190"/>
      <c r="P242" s="191">
        <f>SUM(P243:P245)</f>
        <v>0</v>
      </c>
      <c r="Q242" s="190"/>
      <c r="R242" s="191">
        <f>SUM(R243:R245)</f>
        <v>0</v>
      </c>
      <c r="S242" s="190"/>
      <c r="T242" s="192">
        <f>SUM(T243:T245)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193" t="s">
        <v>76</v>
      </c>
      <c r="AT242" s="194" t="s">
        <v>70</v>
      </c>
      <c r="AU242" s="194" t="s">
        <v>76</v>
      </c>
      <c r="AY242" s="193" t="s">
        <v>110</v>
      </c>
      <c r="BK242" s="195">
        <f>SUM(BK243:BK245)</f>
        <v>0</v>
      </c>
    </row>
    <row r="243" s="2" customFormat="1" ht="16.5" customHeight="1">
      <c r="A243" s="39"/>
      <c r="B243" s="40"/>
      <c r="C243" s="198" t="s">
        <v>359</v>
      </c>
      <c r="D243" s="198" t="s">
        <v>112</v>
      </c>
      <c r="E243" s="199" t="s">
        <v>360</v>
      </c>
      <c r="F243" s="200" t="s">
        <v>361</v>
      </c>
      <c r="G243" s="201" t="s">
        <v>248</v>
      </c>
      <c r="H243" s="202">
        <v>1704.482</v>
      </c>
      <c r="I243" s="203"/>
      <c r="J243" s="204">
        <f>ROUND(I243*H243,2)</f>
        <v>0</v>
      </c>
      <c r="K243" s="200" t="s">
        <v>116</v>
      </c>
      <c r="L243" s="45"/>
      <c r="M243" s="205" t="s">
        <v>19</v>
      </c>
      <c r="N243" s="206" t="s">
        <v>42</v>
      </c>
      <c r="O243" s="85"/>
      <c r="P243" s="207">
        <f>O243*H243</f>
        <v>0</v>
      </c>
      <c r="Q243" s="207">
        <v>0</v>
      </c>
      <c r="R243" s="207">
        <f>Q243*H243</f>
        <v>0</v>
      </c>
      <c r="S243" s="207">
        <v>0</v>
      </c>
      <c r="T243" s="208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09" t="s">
        <v>117</v>
      </c>
      <c r="AT243" s="209" t="s">
        <v>112</v>
      </c>
      <c r="AU243" s="209" t="s">
        <v>78</v>
      </c>
      <c r="AY243" s="18" t="s">
        <v>110</v>
      </c>
      <c r="BE243" s="210">
        <f>IF(N243="základní",J243,0)</f>
        <v>0</v>
      </c>
      <c r="BF243" s="210">
        <f>IF(N243="snížená",J243,0)</f>
        <v>0</v>
      </c>
      <c r="BG243" s="210">
        <f>IF(N243="zákl. přenesená",J243,0)</f>
        <v>0</v>
      </c>
      <c r="BH243" s="210">
        <f>IF(N243="sníž. přenesená",J243,0)</f>
        <v>0</v>
      </c>
      <c r="BI243" s="210">
        <f>IF(N243="nulová",J243,0)</f>
        <v>0</v>
      </c>
      <c r="BJ243" s="18" t="s">
        <v>76</v>
      </c>
      <c r="BK243" s="210">
        <f>ROUND(I243*H243,2)</f>
        <v>0</v>
      </c>
      <c r="BL243" s="18" t="s">
        <v>117</v>
      </c>
      <c r="BM243" s="209" t="s">
        <v>362</v>
      </c>
    </row>
    <row r="244" s="2" customFormat="1">
      <c r="A244" s="39"/>
      <c r="B244" s="40"/>
      <c r="C244" s="41"/>
      <c r="D244" s="211" t="s">
        <v>119</v>
      </c>
      <c r="E244" s="41"/>
      <c r="F244" s="212" t="s">
        <v>363</v>
      </c>
      <c r="G244" s="41"/>
      <c r="H244" s="41"/>
      <c r="I244" s="213"/>
      <c r="J244" s="41"/>
      <c r="K244" s="41"/>
      <c r="L244" s="45"/>
      <c r="M244" s="214"/>
      <c r="N244" s="215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119</v>
      </c>
      <c r="AU244" s="18" t="s">
        <v>78</v>
      </c>
    </row>
    <row r="245" s="2" customFormat="1">
      <c r="A245" s="39"/>
      <c r="B245" s="40"/>
      <c r="C245" s="41"/>
      <c r="D245" s="216" t="s">
        <v>121</v>
      </c>
      <c r="E245" s="41"/>
      <c r="F245" s="217" t="s">
        <v>364</v>
      </c>
      <c r="G245" s="41"/>
      <c r="H245" s="41"/>
      <c r="I245" s="213"/>
      <c r="J245" s="41"/>
      <c r="K245" s="41"/>
      <c r="L245" s="45"/>
      <c r="M245" s="214"/>
      <c r="N245" s="215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121</v>
      </c>
      <c r="AU245" s="18" t="s">
        <v>78</v>
      </c>
    </row>
    <row r="246" s="12" customFormat="1" ht="25.92" customHeight="1">
      <c r="A246" s="12"/>
      <c r="B246" s="182"/>
      <c r="C246" s="183"/>
      <c r="D246" s="184" t="s">
        <v>70</v>
      </c>
      <c r="E246" s="185" t="s">
        <v>365</v>
      </c>
      <c r="F246" s="185" t="s">
        <v>366</v>
      </c>
      <c r="G246" s="183"/>
      <c r="H246" s="183"/>
      <c r="I246" s="186"/>
      <c r="J246" s="187">
        <f>BK246</f>
        <v>0</v>
      </c>
      <c r="K246" s="183"/>
      <c r="L246" s="188"/>
      <c r="M246" s="189"/>
      <c r="N246" s="190"/>
      <c r="O246" s="190"/>
      <c r="P246" s="191">
        <f>P247+P268</f>
        <v>0</v>
      </c>
      <c r="Q246" s="190"/>
      <c r="R246" s="191">
        <f>R247+R268</f>
        <v>0</v>
      </c>
      <c r="S246" s="190"/>
      <c r="T246" s="192">
        <f>T247+T268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193" t="s">
        <v>145</v>
      </c>
      <c r="AT246" s="194" t="s">
        <v>70</v>
      </c>
      <c r="AU246" s="194" t="s">
        <v>71</v>
      </c>
      <c r="AY246" s="193" t="s">
        <v>110</v>
      </c>
      <c r="BK246" s="195">
        <f>BK247+BK268</f>
        <v>0</v>
      </c>
    </row>
    <row r="247" s="12" customFormat="1" ht="22.8" customHeight="1">
      <c r="A247" s="12"/>
      <c r="B247" s="182"/>
      <c r="C247" s="183"/>
      <c r="D247" s="184" t="s">
        <v>70</v>
      </c>
      <c r="E247" s="196" t="s">
        <v>367</v>
      </c>
      <c r="F247" s="196" t="s">
        <v>368</v>
      </c>
      <c r="G247" s="183"/>
      <c r="H247" s="183"/>
      <c r="I247" s="186"/>
      <c r="J247" s="197">
        <f>BK247</f>
        <v>0</v>
      </c>
      <c r="K247" s="183"/>
      <c r="L247" s="188"/>
      <c r="M247" s="189"/>
      <c r="N247" s="190"/>
      <c r="O247" s="190"/>
      <c r="P247" s="191">
        <f>SUM(P248:P267)</f>
        <v>0</v>
      </c>
      <c r="Q247" s="190"/>
      <c r="R247" s="191">
        <f>SUM(R248:R267)</f>
        <v>0</v>
      </c>
      <c r="S247" s="190"/>
      <c r="T247" s="192">
        <f>SUM(T248:T267)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193" t="s">
        <v>145</v>
      </c>
      <c r="AT247" s="194" t="s">
        <v>70</v>
      </c>
      <c r="AU247" s="194" t="s">
        <v>76</v>
      </c>
      <c r="AY247" s="193" t="s">
        <v>110</v>
      </c>
      <c r="BK247" s="195">
        <f>SUM(BK248:BK267)</f>
        <v>0</v>
      </c>
    </row>
    <row r="248" s="2" customFormat="1" ht="16.5" customHeight="1">
      <c r="A248" s="39"/>
      <c r="B248" s="40"/>
      <c r="C248" s="198" t="s">
        <v>369</v>
      </c>
      <c r="D248" s="198" t="s">
        <v>112</v>
      </c>
      <c r="E248" s="199" t="s">
        <v>370</v>
      </c>
      <c r="F248" s="200" t="s">
        <v>371</v>
      </c>
      <c r="G248" s="201" t="s">
        <v>372</v>
      </c>
      <c r="H248" s="202">
        <v>1</v>
      </c>
      <c r="I248" s="203"/>
      <c r="J248" s="204">
        <f>ROUND(I248*H248,2)</f>
        <v>0</v>
      </c>
      <c r="K248" s="200" t="s">
        <v>116</v>
      </c>
      <c r="L248" s="45"/>
      <c r="M248" s="205" t="s">
        <v>19</v>
      </c>
      <c r="N248" s="206" t="s">
        <v>42</v>
      </c>
      <c r="O248" s="85"/>
      <c r="P248" s="207">
        <f>O248*H248</f>
        <v>0</v>
      </c>
      <c r="Q248" s="207">
        <v>0</v>
      </c>
      <c r="R248" s="207">
        <f>Q248*H248</f>
        <v>0</v>
      </c>
      <c r="S248" s="207">
        <v>0</v>
      </c>
      <c r="T248" s="208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09" t="s">
        <v>373</v>
      </c>
      <c r="AT248" s="209" t="s">
        <v>112</v>
      </c>
      <c r="AU248" s="209" t="s">
        <v>78</v>
      </c>
      <c r="AY248" s="18" t="s">
        <v>110</v>
      </c>
      <c r="BE248" s="210">
        <f>IF(N248="základní",J248,0)</f>
        <v>0</v>
      </c>
      <c r="BF248" s="210">
        <f>IF(N248="snížená",J248,0)</f>
        <v>0</v>
      </c>
      <c r="BG248" s="210">
        <f>IF(N248="zákl. přenesená",J248,0)</f>
        <v>0</v>
      </c>
      <c r="BH248" s="210">
        <f>IF(N248="sníž. přenesená",J248,0)</f>
        <v>0</v>
      </c>
      <c r="BI248" s="210">
        <f>IF(N248="nulová",J248,0)</f>
        <v>0</v>
      </c>
      <c r="BJ248" s="18" t="s">
        <v>76</v>
      </c>
      <c r="BK248" s="210">
        <f>ROUND(I248*H248,2)</f>
        <v>0</v>
      </c>
      <c r="BL248" s="18" t="s">
        <v>373</v>
      </c>
      <c r="BM248" s="209" t="s">
        <v>374</v>
      </c>
    </row>
    <row r="249" s="2" customFormat="1">
      <c r="A249" s="39"/>
      <c r="B249" s="40"/>
      <c r="C249" s="41"/>
      <c r="D249" s="211" t="s">
        <v>119</v>
      </c>
      <c r="E249" s="41"/>
      <c r="F249" s="212" t="s">
        <v>371</v>
      </c>
      <c r="G249" s="41"/>
      <c r="H249" s="41"/>
      <c r="I249" s="213"/>
      <c r="J249" s="41"/>
      <c r="K249" s="41"/>
      <c r="L249" s="45"/>
      <c r="M249" s="214"/>
      <c r="N249" s="215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119</v>
      </c>
      <c r="AU249" s="18" t="s">
        <v>78</v>
      </c>
    </row>
    <row r="250" s="2" customFormat="1">
      <c r="A250" s="39"/>
      <c r="B250" s="40"/>
      <c r="C250" s="41"/>
      <c r="D250" s="216" t="s">
        <v>121</v>
      </c>
      <c r="E250" s="41"/>
      <c r="F250" s="217" t="s">
        <v>375</v>
      </c>
      <c r="G250" s="41"/>
      <c r="H250" s="41"/>
      <c r="I250" s="213"/>
      <c r="J250" s="41"/>
      <c r="K250" s="41"/>
      <c r="L250" s="45"/>
      <c r="M250" s="214"/>
      <c r="N250" s="215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121</v>
      </c>
      <c r="AU250" s="18" t="s">
        <v>78</v>
      </c>
    </row>
    <row r="251" s="2" customFormat="1" ht="16.5" customHeight="1">
      <c r="A251" s="39"/>
      <c r="B251" s="40"/>
      <c r="C251" s="198" t="s">
        <v>376</v>
      </c>
      <c r="D251" s="198" t="s">
        <v>112</v>
      </c>
      <c r="E251" s="199" t="s">
        <v>377</v>
      </c>
      <c r="F251" s="200" t="s">
        <v>378</v>
      </c>
      <c r="G251" s="201" t="s">
        <v>372</v>
      </c>
      <c r="H251" s="202">
        <v>1</v>
      </c>
      <c r="I251" s="203"/>
      <c r="J251" s="204">
        <f>ROUND(I251*H251,2)</f>
        <v>0</v>
      </c>
      <c r="K251" s="200" t="s">
        <v>116</v>
      </c>
      <c r="L251" s="45"/>
      <c r="M251" s="205" t="s">
        <v>19</v>
      </c>
      <c r="N251" s="206" t="s">
        <v>42</v>
      </c>
      <c r="O251" s="85"/>
      <c r="P251" s="207">
        <f>O251*H251</f>
        <v>0</v>
      </c>
      <c r="Q251" s="207">
        <v>0</v>
      </c>
      <c r="R251" s="207">
        <f>Q251*H251</f>
        <v>0</v>
      </c>
      <c r="S251" s="207">
        <v>0</v>
      </c>
      <c r="T251" s="208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09" t="s">
        <v>373</v>
      </c>
      <c r="AT251" s="209" t="s">
        <v>112</v>
      </c>
      <c r="AU251" s="209" t="s">
        <v>78</v>
      </c>
      <c r="AY251" s="18" t="s">
        <v>110</v>
      </c>
      <c r="BE251" s="210">
        <f>IF(N251="základní",J251,0)</f>
        <v>0</v>
      </c>
      <c r="BF251" s="210">
        <f>IF(N251="snížená",J251,0)</f>
        <v>0</v>
      </c>
      <c r="BG251" s="210">
        <f>IF(N251="zákl. přenesená",J251,0)</f>
        <v>0</v>
      </c>
      <c r="BH251" s="210">
        <f>IF(N251="sníž. přenesená",J251,0)</f>
        <v>0</v>
      </c>
      <c r="BI251" s="210">
        <f>IF(N251="nulová",J251,0)</f>
        <v>0</v>
      </c>
      <c r="BJ251" s="18" t="s">
        <v>76</v>
      </c>
      <c r="BK251" s="210">
        <f>ROUND(I251*H251,2)</f>
        <v>0</v>
      </c>
      <c r="BL251" s="18" t="s">
        <v>373</v>
      </c>
      <c r="BM251" s="209" t="s">
        <v>379</v>
      </c>
    </row>
    <row r="252" s="2" customFormat="1">
      <c r="A252" s="39"/>
      <c r="B252" s="40"/>
      <c r="C252" s="41"/>
      <c r="D252" s="211" t="s">
        <v>119</v>
      </c>
      <c r="E252" s="41"/>
      <c r="F252" s="212" t="s">
        <v>378</v>
      </c>
      <c r="G252" s="41"/>
      <c r="H252" s="41"/>
      <c r="I252" s="213"/>
      <c r="J252" s="41"/>
      <c r="K252" s="41"/>
      <c r="L252" s="45"/>
      <c r="M252" s="214"/>
      <c r="N252" s="215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119</v>
      </c>
      <c r="AU252" s="18" t="s">
        <v>78</v>
      </c>
    </row>
    <row r="253" s="2" customFormat="1">
      <c r="A253" s="39"/>
      <c r="B253" s="40"/>
      <c r="C253" s="41"/>
      <c r="D253" s="216" t="s">
        <v>121</v>
      </c>
      <c r="E253" s="41"/>
      <c r="F253" s="217" t="s">
        <v>380</v>
      </c>
      <c r="G253" s="41"/>
      <c r="H253" s="41"/>
      <c r="I253" s="213"/>
      <c r="J253" s="41"/>
      <c r="K253" s="41"/>
      <c r="L253" s="45"/>
      <c r="M253" s="214"/>
      <c r="N253" s="215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121</v>
      </c>
      <c r="AU253" s="18" t="s">
        <v>78</v>
      </c>
    </row>
    <row r="254" s="2" customFormat="1" ht="16.5" customHeight="1">
      <c r="A254" s="39"/>
      <c r="B254" s="40"/>
      <c r="C254" s="198" t="s">
        <v>381</v>
      </c>
      <c r="D254" s="198" t="s">
        <v>112</v>
      </c>
      <c r="E254" s="199" t="s">
        <v>382</v>
      </c>
      <c r="F254" s="200" t="s">
        <v>383</v>
      </c>
      <c r="G254" s="201" t="s">
        <v>19</v>
      </c>
      <c r="H254" s="202">
        <v>1</v>
      </c>
      <c r="I254" s="203"/>
      <c r="J254" s="204">
        <f>ROUND(I254*H254,2)</f>
        <v>0</v>
      </c>
      <c r="K254" s="200" t="s">
        <v>116</v>
      </c>
      <c r="L254" s="45"/>
      <c r="M254" s="205" t="s">
        <v>19</v>
      </c>
      <c r="N254" s="206" t="s">
        <v>42</v>
      </c>
      <c r="O254" s="85"/>
      <c r="P254" s="207">
        <f>O254*H254</f>
        <v>0</v>
      </c>
      <c r="Q254" s="207">
        <v>0</v>
      </c>
      <c r="R254" s="207">
        <f>Q254*H254</f>
        <v>0</v>
      </c>
      <c r="S254" s="207">
        <v>0</v>
      </c>
      <c r="T254" s="208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09" t="s">
        <v>373</v>
      </c>
      <c r="AT254" s="209" t="s">
        <v>112</v>
      </c>
      <c r="AU254" s="209" t="s">
        <v>78</v>
      </c>
      <c r="AY254" s="18" t="s">
        <v>110</v>
      </c>
      <c r="BE254" s="210">
        <f>IF(N254="základní",J254,0)</f>
        <v>0</v>
      </c>
      <c r="BF254" s="210">
        <f>IF(N254="snížená",J254,0)</f>
        <v>0</v>
      </c>
      <c r="BG254" s="210">
        <f>IF(N254="zákl. přenesená",J254,0)</f>
        <v>0</v>
      </c>
      <c r="BH254" s="210">
        <f>IF(N254="sníž. přenesená",J254,0)</f>
        <v>0</v>
      </c>
      <c r="BI254" s="210">
        <f>IF(N254="nulová",J254,0)</f>
        <v>0</v>
      </c>
      <c r="BJ254" s="18" t="s">
        <v>76</v>
      </c>
      <c r="BK254" s="210">
        <f>ROUND(I254*H254,2)</f>
        <v>0</v>
      </c>
      <c r="BL254" s="18" t="s">
        <v>373</v>
      </c>
      <c r="BM254" s="209" t="s">
        <v>384</v>
      </c>
    </row>
    <row r="255" s="2" customFormat="1">
      <c r="A255" s="39"/>
      <c r="B255" s="40"/>
      <c r="C255" s="41"/>
      <c r="D255" s="211" t="s">
        <v>119</v>
      </c>
      <c r="E255" s="41"/>
      <c r="F255" s="212" t="s">
        <v>383</v>
      </c>
      <c r="G255" s="41"/>
      <c r="H255" s="41"/>
      <c r="I255" s="213"/>
      <c r="J255" s="41"/>
      <c r="K255" s="41"/>
      <c r="L255" s="45"/>
      <c r="M255" s="214"/>
      <c r="N255" s="215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119</v>
      </c>
      <c r="AU255" s="18" t="s">
        <v>78</v>
      </c>
    </row>
    <row r="256" s="2" customFormat="1">
      <c r="A256" s="39"/>
      <c r="B256" s="40"/>
      <c r="C256" s="41"/>
      <c r="D256" s="216" t="s">
        <v>121</v>
      </c>
      <c r="E256" s="41"/>
      <c r="F256" s="217" t="s">
        <v>385</v>
      </c>
      <c r="G256" s="41"/>
      <c r="H256" s="41"/>
      <c r="I256" s="213"/>
      <c r="J256" s="41"/>
      <c r="K256" s="41"/>
      <c r="L256" s="45"/>
      <c r="M256" s="214"/>
      <c r="N256" s="215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121</v>
      </c>
      <c r="AU256" s="18" t="s">
        <v>78</v>
      </c>
    </row>
    <row r="257" s="2" customFormat="1" ht="16.5" customHeight="1">
      <c r="A257" s="39"/>
      <c r="B257" s="40"/>
      <c r="C257" s="198" t="s">
        <v>386</v>
      </c>
      <c r="D257" s="198" t="s">
        <v>112</v>
      </c>
      <c r="E257" s="199" t="s">
        <v>387</v>
      </c>
      <c r="F257" s="200" t="s">
        <v>388</v>
      </c>
      <c r="G257" s="201" t="s">
        <v>19</v>
      </c>
      <c r="H257" s="202">
        <v>1</v>
      </c>
      <c r="I257" s="203"/>
      <c r="J257" s="204">
        <f>ROUND(I257*H257,2)</f>
        <v>0</v>
      </c>
      <c r="K257" s="200" t="s">
        <v>116</v>
      </c>
      <c r="L257" s="45"/>
      <c r="M257" s="205" t="s">
        <v>19</v>
      </c>
      <c r="N257" s="206" t="s">
        <v>42</v>
      </c>
      <c r="O257" s="85"/>
      <c r="P257" s="207">
        <f>O257*H257</f>
        <v>0</v>
      </c>
      <c r="Q257" s="207">
        <v>0</v>
      </c>
      <c r="R257" s="207">
        <f>Q257*H257</f>
        <v>0</v>
      </c>
      <c r="S257" s="207">
        <v>0</v>
      </c>
      <c r="T257" s="208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09" t="s">
        <v>373</v>
      </c>
      <c r="AT257" s="209" t="s">
        <v>112</v>
      </c>
      <c r="AU257" s="209" t="s">
        <v>78</v>
      </c>
      <c r="AY257" s="18" t="s">
        <v>110</v>
      </c>
      <c r="BE257" s="210">
        <f>IF(N257="základní",J257,0)</f>
        <v>0</v>
      </c>
      <c r="BF257" s="210">
        <f>IF(N257="snížená",J257,0)</f>
        <v>0</v>
      </c>
      <c r="BG257" s="210">
        <f>IF(N257="zákl. přenesená",J257,0)</f>
        <v>0</v>
      </c>
      <c r="BH257" s="210">
        <f>IF(N257="sníž. přenesená",J257,0)</f>
        <v>0</v>
      </c>
      <c r="BI257" s="210">
        <f>IF(N257="nulová",J257,0)</f>
        <v>0</v>
      </c>
      <c r="BJ257" s="18" t="s">
        <v>76</v>
      </c>
      <c r="BK257" s="210">
        <f>ROUND(I257*H257,2)</f>
        <v>0</v>
      </c>
      <c r="BL257" s="18" t="s">
        <v>373</v>
      </c>
      <c r="BM257" s="209" t="s">
        <v>389</v>
      </c>
    </row>
    <row r="258" s="2" customFormat="1">
      <c r="A258" s="39"/>
      <c r="B258" s="40"/>
      <c r="C258" s="41"/>
      <c r="D258" s="211" t="s">
        <v>119</v>
      </c>
      <c r="E258" s="41"/>
      <c r="F258" s="212" t="s">
        <v>388</v>
      </c>
      <c r="G258" s="41"/>
      <c r="H258" s="41"/>
      <c r="I258" s="213"/>
      <c r="J258" s="41"/>
      <c r="K258" s="41"/>
      <c r="L258" s="45"/>
      <c r="M258" s="214"/>
      <c r="N258" s="215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119</v>
      </c>
      <c r="AU258" s="18" t="s">
        <v>78</v>
      </c>
    </row>
    <row r="259" s="2" customFormat="1">
      <c r="A259" s="39"/>
      <c r="B259" s="40"/>
      <c r="C259" s="41"/>
      <c r="D259" s="216" t="s">
        <v>121</v>
      </c>
      <c r="E259" s="41"/>
      <c r="F259" s="217" t="s">
        <v>390</v>
      </c>
      <c r="G259" s="41"/>
      <c r="H259" s="41"/>
      <c r="I259" s="213"/>
      <c r="J259" s="41"/>
      <c r="K259" s="41"/>
      <c r="L259" s="45"/>
      <c r="M259" s="214"/>
      <c r="N259" s="215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121</v>
      </c>
      <c r="AU259" s="18" t="s">
        <v>78</v>
      </c>
    </row>
    <row r="260" s="2" customFormat="1" ht="16.5" customHeight="1">
      <c r="A260" s="39"/>
      <c r="B260" s="40"/>
      <c r="C260" s="198" t="s">
        <v>391</v>
      </c>
      <c r="D260" s="198" t="s">
        <v>112</v>
      </c>
      <c r="E260" s="199" t="s">
        <v>392</v>
      </c>
      <c r="F260" s="200" t="s">
        <v>393</v>
      </c>
      <c r="G260" s="201" t="s">
        <v>372</v>
      </c>
      <c r="H260" s="202">
        <v>1</v>
      </c>
      <c r="I260" s="203"/>
      <c r="J260" s="204">
        <f>ROUND(I260*H260,2)</f>
        <v>0</v>
      </c>
      <c r="K260" s="200" t="s">
        <v>116</v>
      </c>
      <c r="L260" s="45"/>
      <c r="M260" s="205" t="s">
        <v>19</v>
      </c>
      <c r="N260" s="206" t="s">
        <v>42</v>
      </c>
      <c r="O260" s="85"/>
      <c r="P260" s="207">
        <f>O260*H260</f>
        <v>0</v>
      </c>
      <c r="Q260" s="207">
        <v>0</v>
      </c>
      <c r="R260" s="207">
        <f>Q260*H260</f>
        <v>0</v>
      </c>
      <c r="S260" s="207">
        <v>0</v>
      </c>
      <c r="T260" s="208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09" t="s">
        <v>373</v>
      </c>
      <c r="AT260" s="209" t="s">
        <v>112</v>
      </c>
      <c r="AU260" s="209" t="s">
        <v>78</v>
      </c>
      <c r="AY260" s="18" t="s">
        <v>110</v>
      </c>
      <c r="BE260" s="210">
        <f>IF(N260="základní",J260,0)</f>
        <v>0</v>
      </c>
      <c r="BF260" s="210">
        <f>IF(N260="snížená",J260,0)</f>
        <v>0</v>
      </c>
      <c r="BG260" s="210">
        <f>IF(N260="zákl. přenesená",J260,0)</f>
        <v>0</v>
      </c>
      <c r="BH260" s="210">
        <f>IF(N260="sníž. přenesená",J260,0)</f>
        <v>0</v>
      </c>
      <c r="BI260" s="210">
        <f>IF(N260="nulová",J260,0)</f>
        <v>0</v>
      </c>
      <c r="BJ260" s="18" t="s">
        <v>76</v>
      </c>
      <c r="BK260" s="210">
        <f>ROUND(I260*H260,2)</f>
        <v>0</v>
      </c>
      <c r="BL260" s="18" t="s">
        <v>373</v>
      </c>
      <c r="BM260" s="209" t="s">
        <v>394</v>
      </c>
    </row>
    <row r="261" s="2" customFormat="1">
      <c r="A261" s="39"/>
      <c r="B261" s="40"/>
      <c r="C261" s="41"/>
      <c r="D261" s="211" t="s">
        <v>119</v>
      </c>
      <c r="E261" s="41"/>
      <c r="F261" s="212" t="s">
        <v>393</v>
      </c>
      <c r="G261" s="41"/>
      <c r="H261" s="41"/>
      <c r="I261" s="213"/>
      <c r="J261" s="41"/>
      <c r="K261" s="41"/>
      <c r="L261" s="45"/>
      <c r="M261" s="214"/>
      <c r="N261" s="215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119</v>
      </c>
      <c r="AU261" s="18" t="s">
        <v>78</v>
      </c>
    </row>
    <row r="262" s="2" customFormat="1">
      <c r="A262" s="39"/>
      <c r="B262" s="40"/>
      <c r="C262" s="41"/>
      <c r="D262" s="216" t="s">
        <v>121</v>
      </c>
      <c r="E262" s="41"/>
      <c r="F262" s="217" t="s">
        <v>395</v>
      </c>
      <c r="G262" s="41"/>
      <c r="H262" s="41"/>
      <c r="I262" s="213"/>
      <c r="J262" s="41"/>
      <c r="K262" s="41"/>
      <c r="L262" s="45"/>
      <c r="M262" s="214"/>
      <c r="N262" s="215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121</v>
      </c>
      <c r="AU262" s="18" t="s">
        <v>78</v>
      </c>
    </row>
    <row r="263" s="2" customFormat="1">
      <c r="A263" s="39"/>
      <c r="B263" s="40"/>
      <c r="C263" s="41"/>
      <c r="D263" s="211" t="s">
        <v>143</v>
      </c>
      <c r="E263" s="41"/>
      <c r="F263" s="229" t="s">
        <v>396</v>
      </c>
      <c r="G263" s="41"/>
      <c r="H263" s="41"/>
      <c r="I263" s="213"/>
      <c r="J263" s="41"/>
      <c r="K263" s="41"/>
      <c r="L263" s="45"/>
      <c r="M263" s="214"/>
      <c r="N263" s="215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143</v>
      </c>
      <c r="AU263" s="18" t="s">
        <v>78</v>
      </c>
    </row>
    <row r="264" s="2" customFormat="1" ht="16.5" customHeight="1">
      <c r="A264" s="39"/>
      <c r="B264" s="40"/>
      <c r="C264" s="198" t="s">
        <v>397</v>
      </c>
      <c r="D264" s="198" t="s">
        <v>112</v>
      </c>
      <c r="E264" s="199" t="s">
        <v>398</v>
      </c>
      <c r="F264" s="200" t="s">
        <v>399</v>
      </c>
      <c r="G264" s="201" t="s">
        <v>372</v>
      </c>
      <c r="H264" s="202">
        <v>1</v>
      </c>
      <c r="I264" s="203"/>
      <c r="J264" s="204">
        <f>ROUND(I264*H264,2)</f>
        <v>0</v>
      </c>
      <c r="K264" s="200" t="s">
        <v>116</v>
      </c>
      <c r="L264" s="45"/>
      <c r="M264" s="205" t="s">
        <v>19</v>
      </c>
      <c r="N264" s="206" t="s">
        <v>42</v>
      </c>
      <c r="O264" s="85"/>
      <c r="P264" s="207">
        <f>O264*H264</f>
        <v>0</v>
      </c>
      <c r="Q264" s="207">
        <v>0</v>
      </c>
      <c r="R264" s="207">
        <f>Q264*H264</f>
        <v>0</v>
      </c>
      <c r="S264" s="207">
        <v>0</v>
      </c>
      <c r="T264" s="208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09" t="s">
        <v>373</v>
      </c>
      <c r="AT264" s="209" t="s">
        <v>112</v>
      </c>
      <c r="AU264" s="209" t="s">
        <v>78</v>
      </c>
      <c r="AY264" s="18" t="s">
        <v>110</v>
      </c>
      <c r="BE264" s="210">
        <f>IF(N264="základní",J264,0)</f>
        <v>0</v>
      </c>
      <c r="BF264" s="210">
        <f>IF(N264="snížená",J264,0)</f>
        <v>0</v>
      </c>
      <c r="BG264" s="210">
        <f>IF(N264="zákl. přenesená",J264,0)</f>
        <v>0</v>
      </c>
      <c r="BH264" s="210">
        <f>IF(N264="sníž. přenesená",J264,0)</f>
        <v>0</v>
      </c>
      <c r="BI264" s="210">
        <f>IF(N264="nulová",J264,0)</f>
        <v>0</v>
      </c>
      <c r="BJ264" s="18" t="s">
        <v>76</v>
      </c>
      <c r="BK264" s="210">
        <f>ROUND(I264*H264,2)</f>
        <v>0</v>
      </c>
      <c r="BL264" s="18" t="s">
        <v>373</v>
      </c>
      <c r="BM264" s="209" t="s">
        <v>400</v>
      </c>
    </row>
    <row r="265" s="2" customFormat="1">
      <c r="A265" s="39"/>
      <c r="B265" s="40"/>
      <c r="C265" s="41"/>
      <c r="D265" s="211" t="s">
        <v>119</v>
      </c>
      <c r="E265" s="41"/>
      <c r="F265" s="212" t="s">
        <v>399</v>
      </c>
      <c r="G265" s="41"/>
      <c r="H265" s="41"/>
      <c r="I265" s="213"/>
      <c r="J265" s="41"/>
      <c r="K265" s="41"/>
      <c r="L265" s="45"/>
      <c r="M265" s="214"/>
      <c r="N265" s="215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119</v>
      </c>
      <c r="AU265" s="18" t="s">
        <v>78</v>
      </c>
    </row>
    <row r="266" s="2" customFormat="1">
      <c r="A266" s="39"/>
      <c r="B266" s="40"/>
      <c r="C266" s="41"/>
      <c r="D266" s="216" t="s">
        <v>121</v>
      </c>
      <c r="E266" s="41"/>
      <c r="F266" s="217" t="s">
        <v>401</v>
      </c>
      <c r="G266" s="41"/>
      <c r="H266" s="41"/>
      <c r="I266" s="213"/>
      <c r="J266" s="41"/>
      <c r="K266" s="41"/>
      <c r="L266" s="45"/>
      <c r="M266" s="214"/>
      <c r="N266" s="215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121</v>
      </c>
      <c r="AU266" s="18" t="s">
        <v>78</v>
      </c>
    </row>
    <row r="267" s="2" customFormat="1">
      <c r="A267" s="39"/>
      <c r="B267" s="40"/>
      <c r="C267" s="41"/>
      <c r="D267" s="211" t="s">
        <v>143</v>
      </c>
      <c r="E267" s="41"/>
      <c r="F267" s="229" t="s">
        <v>396</v>
      </c>
      <c r="G267" s="41"/>
      <c r="H267" s="41"/>
      <c r="I267" s="213"/>
      <c r="J267" s="41"/>
      <c r="K267" s="41"/>
      <c r="L267" s="45"/>
      <c r="M267" s="214"/>
      <c r="N267" s="215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143</v>
      </c>
      <c r="AU267" s="18" t="s">
        <v>78</v>
      </c>
    </row>
    <row r="268" s="12" customFormat="1" ht="22.8" customHeight="1">
      <c r="A268" s="12"/>
      <c r="B268" s="182"/>
      <c r="C268" s="183"/>
      <c r="D268" s="184" t="s">
        <v>70</v>
      </c>
      <c r="E268" s="196" t="s">
        <v>402</v>
      </c>
      <c r="F268" s="196" t="s">
        <v>403</v>
      </c>
      <c r="G268" s="183"/>
      <c r="H268" s="183"/>
      <c r="I268" s="186"/>
      <c r="J268" s="197">
        <f>BK268</f>
        <v>0</v>
      </c>
      <c r="K268" s="183"/>
      <c r="L268" s="188"/>
      <c r="M268" s="189"/>
      <c r="N268" s="190"/>
      <c r="O268" s="190"/>
      <c r="P268" s="191">
        <f>SUM(P269:P307)</f>
        <v>0</v>
      </c>
      <c r="Q268" s="190"/>
      <c r="R268" s="191">
        <f>SUM(R269:R307)</f>
        <v>0</v>
      </c>
      <c r="S268" s="190"/>
      <c r="T268" s="192">
        <f>SUM(T269:T307)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193" t="s">
        <v>145</v>
      </c>
      <c r="AT268" s="194" t="s">
        <v>70</v>
      </c>
      <c r="AU268" s="194" t="s">
        <v>76</v>
      </c>
      <c r="AY268" s="193" t="s">
        <v>110</v>
      </c>
      <c r="BK268" s="195">
        <f>SUM(BK269:BK307)</f>
        <v>0</v>
      </c>
    </row>
    <row r="269" s="2" customFormat="1" ht="16.5" customHeight="1">
      <c r="A269" s="39"/>
      <c r="B269" s="40"/>
      <c r="C269" s="198" t="s">
        <v>404</v>
      </c>
      <c r="D269" s="198" t="s">
        <v>112</v>
      </c>
      <c r="E269" s="199" t="s">
        <v>405</v>
      </c>
      <c r="F269" s="200" t="s">
        <v>403</v>
      </c>
      <c r="G269" s="201" t="s">
        <v>127</v>
      </c>
      <c r="H269" s="202">
        <v>1</v>
      </c>
      <c r="I269" s="203"/>
      <c r="J269" s="204">
        <f>ROUND(I269*H269,2)</f>
        <v>0</v>
      </c>
      <c r="K269" s="200" t="s">
        <v>116</v>
      </c>
      <c r="L269" s="45"/>
      <c r="M269" s="205" t="s">
        <v>19</v>
      </c>
      <c r="N269" s="206" t="s">
        <v>42</v>
      </c>
      <c r="O269" s="85"/>
      <c r="P269" s="207">
        <f>O269*H269</f>
        <v>0</v>
      </c>
      <c r="Q269" s="207">
        <v>0</v>
      </c>
      <c r="R269" s="207">
        <f>Q269*H269</f>
        <v>0</v>
      </c>
      <c r="S269" s="207">
        <v>0</v>
      </c>
      <c r="T269" s="208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09" t="s">
        <v>373</v>
      </c>
      <c r="AT269" s="209" t="s">
        <v>112</v>
      </c>
      <c r="AU269" s="209" t="s">
        <v>78</v>
      </c>
      <c r="AY269" s="18" t="s">
        <v>110</v>
      </c>
      <c r="BE269" s="210">
        <f>IF(N269="základní",J269,0)</f>
        <v>0</v>
      </c>
      <c r="BF269" s="210">
        <f>IF(N269="snížená",J269,0)</f>
        <v>0</v>
      </c>
      <c r="BG269" s="210">
        <f>IF(N269="zákl. přenesená",J269,0)</f>
        <v>0</v>
      </c>
      <c r="BH269" s="210">
        <f>IF(N269="sníž. přenesená",J269,0)</f>
        <v>0</v>
      </c>
      <c r="BI269" s="210">
        <f>IF(N269="nulová",J269,0)</f>
        <v>0</v>
      </c>
      <c r="BJ269" s="18" t="s">
        <v>76</v>
      </c>
      <c r="BK269" s="210">
        <f>ROUND(I269*H269,2)</f>
        <v>0</v>
      </c>
      <c r="BL269" s="18" t="s">
        <v>373</v>
      </c>
      <c r="BM269" s="209" t="s">
        <v>406</v>
      </c>
    </row>
    <row r="270" s="2" customFormat="1">
      <c r="A270" s="39"/>
      <c r="B270" s="40"/>
      <c r="C270" s="41"/>
      <c r="D270" s="211" t="s">
        <v>119</v>
      </c>
      <c r="E270" s="41"/>
      <c r="F270" s="212" t="s">
        <v>403</v>
      </c>
      <c r="G270" s="41"/>
      <c r="H270" s="41"/>
      <c r="I270" s="213"/>
      <c r="J270" s="41"/>
      <c r="K270" s="41"/>
      <c r="L270" s="45"/>
      <c r="M270" s="214"/>
      <c r="N270" s="215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119</v>
      </c>
      <c r="AU270" s="18" t="s">
        <v>78</v>
      </c>
    </row>
    <row r="271" s="2" customFormat="1">
      <c r="A271" s="39"/>
      <c r="B271" s="40"/>
      <c r="C271" s="41"/>
      <c r="D271" s="216" t="s">
        <v>121</v>
      </c>
      <c r="E271" s="41"/>
      <c r="F271" s="217" t="s">
        <v>407</v>
      </c>
      <c r="G271" s="41"/>
      <c r="H271" s="41"/>
      <c r="I271" s="213"/>
      <c r="J271" s="41"/>
      <c r="K271" s="41"/>
      <c r="L271" s="45"/>
      <c r="M271" s="214"/>
      <c r="N271" s="215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121</v>
      </c>
      <c r="AU271" s="18" t="s">
        <v>78</v>
      </c>
    </row>
    <row r="272" s="2" customFormat="1">
      <c r="A272" s="39"/>
      <c r="B272" s="40"/>
      <c r="C272" s="41"/>
      <c r="D272" s="211" t="s">
        <v>143</v>
      </c>
      <c r="E272" s="41"/>
      <c r="F272" s="229" t="s">
        <v>408</v>
      </c>
      <c r="G272" s="41"/>
      <c r="H272" s="41"/>
      <c r="I272" s="213"/>
      <c r="J272" s="41"/>
      <c r="K272" s="41"/>
      <c r="L272" s="45"/>
      <c r="M272" s="214"/>
      <c r="N272" s="215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143</v>
      </c>
      <c r="AU272" s="18" t="s">
        <v>78</v>
      </c>
    </row>
    <row r="273" s="2" customFormat="1" ht="16.5" customHeight="1">
      <c r="A273" s="39"/>
      <c r="B273" s="40"/>
      <c r="C273" s="198" t="s">
        <v>409</v>
      </c>
      <c r="D273" s="198" t="s">
        <v>112</v>
      </c>
      <c r="E273" s="199" t="s">
        <v>410</v>
      </c>
      <c r="F273" s="200" t="s">
        <v>411</v>
      </c>
      <c r="G273" s="201" t="s">
        <v>127</v>
      </c>
      <c r="H273" s="202">
        <v>1</v>
      </c>
      <c r="I273" s="203"/>
      <c r="J273" s="204">
        <f>ROUND(I273*H273,2)</f>
        <v>0</v>
      </c>
      <c r="K273" s="200" t="s">
        <v>116</v>
      </c>
      <c r="L273" s="45"/>
      <c r="M273" s="205" t="s">
        <v>19</v>
      </c>
      <c r="N273" s="206" t="s">
        <v>42</v>
      </c>
      <c r="O273" s="85"/>
      <c r="P273" s="207">
        <f>O273*H273</f>
        <v>0</v>
      </c>
      <c r="Q273" s="207">
        <v>0</v>
      </c>
      <c r="R273" s="207">
        <f>Q273*H273</f>
        <v>0</v>
      </c>
      <c r="S273" s="207">
        <v>0</v>
      </c>
      <c r="T273" s="208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09" t="s">
        <v>373</v>
      </c>
      <c r="AT273" s="209" t="s">
        <v>112</v>
      </c>
      <c r="AU273" s="209" t="s">
        <v>78</v>
      </c>
      <c r="AY273" s="18" t="s">
        <v>110</v>
      </c>
      <c r="BE273" s="210">
        <f>IF(N273="základní",J273,0)</f>
        <v>0</v>
      </c>
      <c r="BF273" s="210">
        <f>IF(N273="snížená",J273,0)</f>
        <v>0</v>
      </c>
      <c r="BG273" s="210">
        <f>IF(N273="zákl. přenesená",J273,0)</f>
        <v>0</v>
      </c>
      <c r="BH273" s="210">
        <f>IF(N273="sníž. přenesená",J273,0)</f>
        <v>0</v>
      </c>
      <c r="BI273" s="210">
        <f>IF(N273="nulová",J273,0)</f>
        <v>0</v>
      </c>
      <c r="BJ273" s="18" t="s">
        <v>76</v>
      </c>
      <c r="BK273" s="210">
        <f>ROUND(I273*H273,2)</f>
        <v>0</v>
      </c>
      <c r="BL273" s="18" t="s">
        <v>373</v>
      </c>
      <c r="BM273" s="209" t="s">
        <v>412</v>
      </c>
    </row>
    <row r="274" s="2" customFormat="1">
      <c r="A274" s="39"/>
      <c r="B274" s="40"/>
      <c r="C274" s="41"/>
      <c r="D274" s="211" t="s">
        <v>119</v>
      </c>
      <c r="E274" s="41"/>
      <c r="F274" s="212" t="s">
        <v>411</v>
      </c>
      <c r="G274" s="41"/>
      <c r="H274" s="41"/>
      <c r="I274" s="213"/>
      <c r="J274" s="41"/>
      <c r="K274" s="41"/>
      <c r="L274" s="45"/>
      <c r="M274" s="214"/>
      <c r="N274" s="215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119</v>
      </c>
      <c r="AU274" s="18" t="s">
        <v>78</v>
      </c>
    </row>
    <row r="275" s="2" customFormat="1">
      <c r="A275" s="39"/>
      <c r="B275" s="40"/>
      <c r="C275" s="41"/>
      <c r="D275" s="216" t="s">
        <v>121</v>
      </c>
      <c r="E275" s="41"/>
      <c r="F275" s="217" t="s">
        <v>413</v>
      </c>
      <c r="G275" s="41"/>
      <c r="H275" s="41"/>
      <c r="I275" s="213"/>
      <c r="J275" s="41"/>
      <c r="K275" s="41"/>
      <c r="L275" s="45"/>
      <c r="M275" s="214"/>
      <c r="N275" s="215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121</v>
      </c>
      <c r="AU275" s="18" t="s">
        <v>78</v>
      </c>
    </row>
    <row r="276" s="2" customFormat="1">
      <c r="A276" s="39"/>
      <c r="B276" s="40"/>
      <c r="C276" s="41"/>
      <c r="D276" s="211" t="s">
        <v>143</v>
      </c>
      <c r="E276" s="41"/>
      <c r="F276" s="229" t="s">
        <v>414</v>
      </c>
      <c r="G276" s="41"/>
      <c r="H276" s="41"/>
      <c r="I276" s="213"/>
      <c r="J276" s="41"/>
      <c r="K276" s="41"/>
      <c r="L276" s="45"/>
      <c r="M276" s="214"/>
      <c r="N276" s="215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143</v>
      </c>
      <c r="AU276" s="18" t="s">
        <v>78</v>
      </c>
    </row>
    <row r="277" s="2" customFormat="1" ht="16.5" customHeight="1">
      <c r="A277" s="39"/>
      <c r="B277" s="40"/>
      <c r="C277" s="198" t="s">
        <v>415</v>
      </c>
      <c r="D277" s="198" t="s">
        <v>112</v>
      </c>
      <c r="E277" s="199" t="s">
        <v>416</v>
      </c>
      <c r="F277" s="200" t="s">
        <v>417</v>
      </c>
      <c r="G277" s="201" t="s">
        <v>127</v>
      </c>
      <c r="H277" s="202">
        <v>1</v>
      </c>
      <c r="I277" s="203"/>
      <c r="J277" s="204">
        <f>ROUND(I277*H277,2)</f>
        <v>0</v>
      </c>
      <c r="K277" s="200" t="s">
        <v>116</v>
      </c>
      <c r="L277" s="45"/>
      <c r="M277" s="205" t="s">
        <v>19</v>
      </c>
      <c r="N277" s="206" t="s">
        <v>42</v>
      </c>
      <c r="O277" s="85"/>
      <c r="P277" s="207">
        <f>O277*H277</f>
        <v>0</v>
      </c>
      <c r="Q277" s="207">
        <v>0</v>
      </c>
      <c r="R277" s="207">
        <f>Q277*H277</f>
        <v>0</v>
      </c>
      <c r="S277" s="207">
        <v>0</v>
      </c>
      <c r="T277" s="208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09" t="s">
        <v>373</v>
      </c>
      <c r="AT277" s="209" t="s">
        <v>112</v>
      </c>
      <c r="AU277" s="209" t="s">
        <v>78</v>
      </c>
      <c r="AY277" s="18" t="s">
        <v>110</v>
      </c>
      <c r="BE277" s="210">
        <f>IF(N277="základní",J277,0)</f>
        <v>0</v>
      </c>
      <c r="BF277" s="210">
        <f>IF(N277="snížená",J277,0)</f>
        <v>0</v>
      </c>
      <c r="BG277" s="210">
        <f>IF(N277="zákl. přenesená",J277,0)</f>
        <v>0</v>
      </c>
      <c r="BH277" s="210">
        <f>IF(N277="sníž. přenesená",J277,0)</f>
        <v>0</v>
      </c>
      <c r="BI277" s="210">
        <f>IF(N277="nulová",J277,0)</f>
        <v>0</v>
      </c>
      <c r="BJ277" s="18" t="s">
        <v>76</v>
      </c>
      <c r="BK277" s="210">
        <f>ROUND(I277*H277,2)</f>
        <v>0</v>
      </c>
      <c r="BL277" s="18" t="s">
        <v>373</v>
      </c>
      <c r="BM277" s="209" t="s">
        <v>418</v>
      </c>
    </row>
    <row r="278" s="2" customFormat="1">
      <c r="A278" s="39"/>
      <c r="B278" s="40"/>
      <c r="C278" s="41"/>
      <c r="D278" s="211" t="s">
        <v>119</v>
      </c>
      <c r="E278" s="41"/>
      <c r="F278" s="212" t="s">
        <v>417</v>
      </c>
      <c r="G278" s="41"/>
      <c r="H278" s="41"/>
      <c r="I278" s="213"/>
      <c r="J278" s="41"/>
      <c r="K278" s="41"/>
      <c r="L278" s="45"/>
      <c r="M278" s="214"/>
      <c r="N278" s="215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119</v>
      </c>
      <c r="AU278" s="18" t="s">
        <v>78</v>
      </c>
    </row>
    <row r="279" s="2" customFormat="1">
      <c r="A279" s="39"/>
      <c r="B279" s="40"/>
      <c r="C279" s="41"/>
      <c r="D279" s="216" t="s">
        <v>121</v>
      </c>
      <c r="E279" s="41"/>
      <c r="F279" s="217" t="s">
        <v>419</v>
      </c>
      <c r="G279" s="41"/>
      <c r="H279" s="41"/>
      <c r="I279" s="213"/>
      <c r="J279" s="41"/>
      <c r="K279" s="41"/>
      <c r="L279" s="45"/>
      <c r="M279" s="214"/>
      <c r="N279" s="215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121</v>
      </c>
      <c r="AU279" s="18" t="s">
        <v>78</v>
      </c>
    </row>
    <row r="280" s="2" customFormat="1" ht="16.5" customHeight="1">
      <c r="A280" s="39"/>
      <c r="B280" s="40"/>
      <c r="C280" s="198" t="s">
        <v>420</v>
      </c>
      <c r="D280" s="198" t="s">
        <v>112</v>
      </c>
      <c r="E280" s="199" t="s">
        <v>421</v>
      </c>
      <c r="F280" s="200" t="s">
        <v>422</v>
      </c>
      <c r="G280" s="201" t="s">
        <v>127</v>
      </c>
      <c r="H280" s="202">
        <v>4</v>
      </c>
      <c r="I280" s="203"/>
      <c r="J280" s="204">
        <f>ROUND(I280*H280,2)</f>
        <v>0</v>
      </c>
      <c r="K280" s="200" t="s">
        <v>19</v>
      </c>
      <c r="L280" s="45"/>
      <c r="M280" s="205" t="s">
        <v>19</v>
      </c>
      <c r="N280" s="206" t="s">
        <v>42</v>
      </c>
      <c r="O280" s="85"/>
      <c r="P280" s="207">
        <f>O280*H280</f>
        <v>0</v>
      </c>
      <c r="Q280" s="207">
        <v>0</v>
      </c>
      <c r="R280" s="207">
        <f>Q280*H280</f>
        <v>0</v>
      </c>
      <c r="S280" s="207">
        <v>0</v>
      </c>
      <c r="T280" s="208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09" t="s">
        <v>373</v>
      </c>
      <c r="AT280" s="209" t="s">
        <v>112</v>
      </c>
      <c r="AU280" s="209" t="s">
        <v>78</v>
      </c>
      <c r="AY280" s="18" t="s">
        <v>110</v>
      </c>
      <c r="BE280" s="210">
        <f>IF(N280="základní",J280,0)</f>
        <v>0</v>
      </c>
      <c r="BF280" s="210">
        <f>IF(N280="snížená",J280,0)</f>
        <v>0</v>
      </c>
      <c r="BG280" s="210">
        <f>IF(N280="zákl. přenesená",J280,0)</f>
        <v>0</v>
      </c>
      <c r="BH280" s="210">
        <f>IF(N280="sníž. přenesená",J280,0)</f>
        <v>0</v>
      </c>
      <c r="BI280" s="210">
        <f>IF(N280="nulová",J280,0)</f>
        <v>0</v>
      </c>
      <c r="BJ280" s="18" t="s">
        <v>76</v>
      </c>
      <c r="BK280" s="210">
        <f>ROUND(I280*H280,2)</f>
        <v>0</v>
      </c>
      <c r="BL280" s="18" t="s">
        <v>373</v>
      </c>
      <c r="BM280" s="209" t="s">
        <v>423</v>
      </c>
    </row>
    <row r="281" s="2" customFormat="1">
      <c r="A281" s="39"/>
      <c r="B281" s="40"/>
      <c r="C281" s="41"/>
      <c r="D281" s="211" t="s">
        <v>119</v>
      </c>
      <c r="E281" s="41"/>
      <c r="F281" s="212" t="s">
        <v>422</v>
      </c>
      <c r="G281" s="41"/>
      <c r="H281" s="41"/>
      <c r="I281" s="213"/>
      <c r="J281" s="41"/>
      <c r="K281" s="41"/>
      <c r="L281" s="45"/>
      <c r="M281" s="214"/>
      <c r="N281" s="215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119</v>
      </c>
      <c r="AU281" s="18" t="s">
        <v>78</v>
      </c>
    </row>
    <row r="282" s="2" customFormat="1" ht="24.15" customHeight="1">
      <c r="A282" s="39"/>
      <c r="B282" s="40"/>
      <c r="C282" s="198" t="s">
        <v>424</v>
      </c>
      <c r="D282" s="198" t="s">
        <v>112</v>
      </c>
      <c r="E282" s="199" t="s">
        <v>425</v>
      </c>
      <c r="F282" s="200" t="s">
        <v>426</v>
      </c>
      <c r="G282" s="201" t="s">
        <v>148</v>
      </c>
      <c r="H282" s="202">
        <v>761.5</v>
      </c>
      <c r="I282" s="203"/>
      <c r="J282" s="204">
        <f>ROUND(I282*H282,2)</f>
        <v>0</v>
      </c>
      <c r="K282" s="200" t="s">
        <v>19</v>
      </c>
      <c r="L282" s="45"/>
      <c r="M282" s="205" t="s">
        <v>19</v>
      </c>
      <c r="N282" s="206" t="s">
        <v>42</v>
      </c>
      <c r="O282" s="85"/>
      <c r="P282" s="207">
        <f>O282*H282</f>
        <v>0</v>
      </c>
      <c r="Q282" s="207">
        <v>0</v>
      </c>
      <c r="R282" s="207">
        <f>Q282*H282</f>
        <v>0</v>
      </c>
      <c r="S282" s="207">
        <v>0</v>
      </c>
      <c r="T282" s="208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09" t="s">
        <v>373</v>
      </c>
      <c r="AT282" s="209" t="s">
        <v>112</v>
      </c>
      <c r="AU282" s="209" t="s">
        <v>78</v>
      </c>
      <c r="AY282" s="18" t="s">
        <v>110</v>
      </c>
      <c r="BE282" s="210">
        <f>IF(N282="základní",J282,0)</f>
        <v>0</v>
      </c>
      <c r="BF282" s="210">
        <f>IF(N282="snížená",J282,0)</f>
        <v>0</v>
      </c>
      <c r="BG282" s="210">
        <f>IF(N282="zákl. přenesená",J282,0)</f>
        <v>0</v>
      </c>
      <c r="BH282" s="210">
        <f>IF(N282="sníž. přenesená",J282,0)</f>
        <v>0</v>
      </c>
      <c r="BI282" s="210">
        <f>IF(N282="nulová",J282,0)</f>
        <v>0</v>
      </c>
      <c r="BJ282" s="18" t="s">
        <v>76</v>
      </c>
      <c r="BK282" s="210">
        <f>ROUND(I282*H282,2)</f>
        <v>0</v>
      </c>
      <c r="BL282" s="18" t="s">
        <v>373</v>
      </c>
      <c r="BM282" s="209" t="s">
        <v>427</v>
      </c>
    </row>
    <row r="283" s="2" customFormat="1">
      <c r="A283" s="39"/>
      <c r="B283" s="40"/>
      <c r="C283" s="41"/>
      <c r="D283" s="211" t="s">
        <v>119</v>
      </c>
      <c r="E283" s="41"/>
      <c r="F283" s="212" t="s">
        <v>426</v>
      </c>
      <c r="G283" s="41"/>
      <c r="H283" s="41"/>
      <c r="I283" s="213"/>
      <c r="J283" s="41"/>
      <c r="K283" s="41"/>
      <c r="L283" s="45"/>
      <c r="M283" s="214"/>
      <c r="N283" s="215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119</v>
      </c>
      <c r="AU283" s="18" t="s">
        <v>78</v>
      </c>
    </row>
    <row r="284" s="13" customFormat="1">
      <c r="A284" s="13"/>
      <c r="B284" s="218"/>
      <c r="C284" s="219"/>
      <c r="D284" s="211" t="s">
        <v>123</v>
      </c>
      <c r="E284" s="220" t="s">
        <v>19</v>
      </c>
      <c r="F284" s="221" t="s">
        <v>428</v>
      </c>
      <c r="G284" s="219"/>
      <c r="H284" s="222">
        <v>761.5</v>
      </c>
      <c r="I284" s="223"/>
      <c r="J284" s="219"/>
      <c r="K284" s="219"/>
      <c r="L284" s="224"/>
      <c r="M284" s="225"/>
      <c r="N284" s="226"/>
      <c r="O284" s="226"/>
      <c r="P284" s="226"/>
      <c r="Q284" s="226"/>
      <c r="R284" s="226"/>
      <c r="S284" s="226"/>
      <c r="T284" s="227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28" t="s">
        <v>123</v>
      </c>
      <c r="AU284" s="228" t="s">
        <v>78</v>
      </c>
      <c r="AV284" s="13" t="s">
        <v>78</v>
      </c>
      <c r="AW284" s="13" t="s">
        <v>33</v>
      </c>
      <c r="AX284" s="13" t="s">
        <v>76</v>
      </c>
      <c r="AY284" s="228" t="s">
        <v>110</v>
      </c>
    </row>
    <row r="285" s="2" customFormat="1" ht="16.5" customHeight="1">
      <c r="A285" s="39"/>
      <c r="B285" s="40"/>
      <c r="C285" s="198" t="s">
        <v>429</v>
      </c>
      <c r="D285" s="198" t="s">
        <v>112</v>
      </c>
      <c r="E285" s="199" t="s">
        <v>430</v>
      </c>
      <c r="F285" s="200" t="s">
        <v>431</v>
      </c>
      <c r="G285" s="201" t="s">
        <v>127</v>
      </c>
      <c r="H285" s="202">
        <v>1</v>
      </c>
      <c r="I285" s="203"/>
      <c r="J285" s="204">
        <f>ROUND(I285*H285,2)</f>
        <v>0</v>
      </c>
      <c r="K285" s="200" t="s">
        <v>19</v>
      </c>
      <c r="L285" s="45"/>
      <c r="M285" s="205" t="s">
        <v>19</v>
      </c>
      <c r="N285" s="206" t="s">
        <v>42</v>
      </c>
      <c r="O285" s="85"/>
      <c r="P285" s="207">
        <f>O285*H285</f>
        <v>0</v>
      </c>
      <c r="Q285" s="207">
        <v>0</v>
      </c>
      <c r="R285" s="207">
        <f>Q285*H285</f>
        <v>0</v>
      </c>
      <c r="S285" s="207">
        <v>0</v>
      </c>
      <c r="T285" s="208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09" t="s">
        <v>373</v>
      </c>
      <c r="AT285" s="209" t="s">
        <v>112</v>
      </c>
      <c r="AU285" s="209" t="s">
        <v>78</v>
      </c>
      <c r="AY285" s="18" t="s">
        <v>110</v>
      </c>
      <c r="BE285" s="210">
        <f>IF(N285="základní",J285,0)</f>
        <v>0</v>
      </c>
      <c r="BF285" s="210">
        <f>IF(N285="snížená",J285,0)</f>
        <v>0</v>
      </c>
      <c r="BG285" s="210">
        <f>IF(N285="zákl. přenesená",J285,0)</f>
        <v>0</v>
      </c>
      <c r="BH285" s="210">
        <f>IF(N285="sníž. přenesená",J285,0)</f>
        <v>0</v>
      </c>
      <c r="BI285" s="210">
        <f>IF(N285="nulová",J285,0)</f>
        <v>0</v>
      </c>
      <c r="BJ285" s="18" t="s">
        <v>76</v>
      </c>
      <c r="BK285" s="210">
        <f>ROUND(I285*H285,2)</f>
        <v>0</v>
      </c>
      <c r="BL285" s="18" t="s">
        <v>373</v>
      </c>
      <c r="BM285" s="209" t="s">
        <v>432</v>
      </c>
    </row>
    <row r="286" s="2" customFormat="1">
      <c r="A286" s="39"/>
      <c r="B286" s="40"/>
      <c r="C286" s="41"/>
      <c r="D286" s="211" t="s">
        <v>119</v>
      </c>
      <c r="E286" s="41"/>
      <c r="F286" s="212" t="s">
        <v>431</v>
      </c>
      <c r="G286" s="41"/>
      <c r="H286" s="41"/>
      <c r="I286" s="213"/>
      <c r="J286" s="41"/>
      <c r="K286" s="41"/>
      <c r="L286" s="45"/>
      <c r="M286" s="214"/>
      <c r="N286" s="215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119</v>
      </c>
      <c r="AU286" s="18" t="s">
        <v>78</v>
      </c>
    </row>
    <row r="287" s="2" customFormat="1" ht="16.5" customHeight="1">
      <c r="A287" s="39"/>
      <c r="B287" s="40"/>
      <c r="C287" s="198" t="s">
        <v>433</v>
      </c>
      <c r="D287" s="198" t="s">
        <v>112</v>
      </c>
      <c r="E287" s="199" t="s">
        <v>434</v>
      </c>
      <c r="F287" s="200" t="s">
        <v>435</v>
      </c>
      <c r="G287" s="201" t="s">
        <v>127</v>
      </c>
      <c r="H287" s="202">
        <v>1</v>
      </c>
      <c r="I287" s="203"/>
      <c r="J287" s="204">
        <f>ROUND(I287*H287,2)</f>
        <v>0</v>
      </c>
      <c r="K287" s="200" t="s">
        <v>19</v>
      </c>
      <c r="L287" s="45"/>
      <c r="M287" s="205" t="s">
        <v>19</v>
      </c>
      <c r="N287" s="206" t="s">
        <v>42</v>
      </c>
      <c r="O287" s="85"/>
      <c r="P287" s="207">
        <f>O287*H287</f>
        <v>0</v>
      </c>
      <c r="Q287" s="207">
        <v>0</v>
      </c>
      <c r="R287" s="207">
        <f>Q287*H287</f>
        <v>0</v>
      </c>
      <c r="S287" s="207">
        <v>0</v>
      </c>
      <c r="T287" s="208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09" t="s">
        <v>373</v>
      </c>
      <c r="AT287" s="209" t="s">
        <v>112</v>
      </c>
      <c r="AU287" s="209" t="s">
        <v>78</v>
      </c>
      <c r="AY287" s="18" t="s">
        <v>110</v>
      </c>
      <c r="BE287" s="210">
        <f>IF(N287="základní",J287,0)</f>
        <v>0</v>
      </c>
      <c r="BF287" s="210">
        <f>IF(N287="snížená",J287,0)</f>
        <v>0</v>
      </c>
      <c r="BG287" s="210">
        <f>IF(N287="zákl. přenesená",J287,0)</f>
        <v>0</v>
      </c>
      <c r="BH287" s="210">
        <f>IF(N287="sníž. přenesená",J287,0)</f>
        <v>0</v>
      </c>
      <c r="BI287" s="210">
        <f>IF(N287="nulová",J287,0)</f>
        <v>0</v>
      </c>
      <c r="BJ287" s="18" t="s">
        <v>76</v>
      </c>
      <c r="BK287" s="210">
        <f>ROUND(I287*H287,2)</f>
        <v>0</v>
      </c>
      <c r="BL287" s="18" t="s">
        <v>373</v>
      </c>
      <c r="BM287" s="209" t="s">
        <v>436</v>
      </c>
    </row>
    <row r="288" s="2" customFormat="1">
      <c r="A288" s="39"/>
      <c r="B288" s="40"/>
      <c r="C288" s="41"/>
      <c r="D288" s="211" t="s">
        <v>119</v>
      </c>
      <c r="E288" s="41"/>
      <c r="F288" s="212" t="s">
        <v>435</v>
      </c>
      <c r="G288" s="41"/>
      <c r="H288" s="41"/>
      <c r="I288" s="213"/>
      <c r="J288" s="41"/>
      <c r="K288" s="41"/>
      <c r="L288" s="45"/>
      <c r="M288" s="214"/>
      <c r="N288" s="215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119</v>
      </c>
      <c r="AU288" s="18" t="s">
        <v>78</v>
      </c>
    </row>
    <row r="289" s="2" customFormat="1" ht="16.5" customHeight="1">
      <c r="A289" s="39"/>
      <c r="B289" s="40"/>
      <c r="C289" s="198" t="s">
        <v>437</v>
      </c>
      <c r="D289" s="198" t="s">
        <v>112</v>
      </c>
      <c r="E289" s="199" t="s">
        <v>438</v>
      </c>
      <c r="F289" s="200" t="s">
        <v>439</v>
      </c>
      <c r="G289" s="201" t="s">
        <v>127</v>
      </c>
      <c r="H289" s="202">
        <v>1</v>
      </c>
      <c r="I289" s="203"/>
      <c r="J289" s="204">
        <f>ROUND(I289*H289,2)</f>
        <v>0</v>
      </c>
      <c r="K289" s="200" t="s">
        <v>19</v>
      </c>
      <c r="L289" s="45"/>
      <c r="M289" s="205" t="s">
        <v>19</v>
      </c>
      <c r="N289" s="206" t="s">
        <v>42</v>
      </c>
      <c r="O289" s="85"/>
      <c r="P289" s="207">
        <f>O289*H289</f>
        <v>0</v>
      </c>
      <c r="Q289" s="207">
        <v>0</v>
      </c>
      <c r="R289" s="207">
        <f>Q289*H289</f>
        <v>0</v>
      </c>
      <c r="S289" s="207">
        <v>0</v>
      </c>
      <c r="T289" s="208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09" t="s">
        <v>373</v>
      </c>
      <c r="AT289" s="209" t="s">
        <v>112</v>
      </c>
      <c r="AU289" s="209" t="s">
        <v>78</v>
      </c>
      <c r="AY289" s="18" t="s">
        <v>110</v>
      </c>
      <c r="BE289" s="210">
        <f>IF(N289="základní",J289,0)</f>
        <v>0</v>
      </c>
      <c r="BF289" s="210">
        <f>IF(N289="snížená",J289,0)</f>
        <v>0</v>
      </c>
      <c r="BG289" s="210">
        <f>IF(N289="zákl. přenesená",J289,0)</f>
        <v>0</v>
      </c>
      <c r="BH289" s="210">
        <f>IF(N289="sníž. přenesená",J289,0)</f>
        <v>0</v>
      </c>
      <c r="BI289" s="210">
        <f>IF(N289="nulová",J289,0)</f>
        <v>0</v>
      </c>
      <c r="BJ289" s="18" t="s">
        <v>76</v>
      </c>
      <c r="BK289" s="210">
        <f>ROUND(I289*H289,2)</f>
        <v>0</v>
      </c>
      <c r="BL289" s="18" t="s">
        <v>373</v>
      </c>
      <c r="BM289" s="209" t="s">
        <v>440</v>
      </c>
    </row>
    <row r="290" s="2" customFormat="1">
      <c r="A290" s="39"/>
      <c r="B290" s="40"/>
      <c r="C290" s="41"/>
      <c r="D290" s="211" t="s">
        <v>119</v>
      </c>
      <c r="E290" s="41"/>
      <c r="F290" s="212" t="s">
        <v>439</v>
      </c>
      <c r="G290" s="41"/>
      <c r="H290" s="41"/>
      <c r="I290" s="213"/>
      <c r="J290" s="41"/>
      <c r="K290" s="41"/>
      <c r="L290" s="45"/>
      <c r="M290" s="214"/>
      <c r="N290" s="215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119</v>
      </c>
      <c r="AU290" s="18" t="s">
        <v>78</v>
      </c>
    </row>
    <row r="291" s="2" customFormat="1" ht="16.5" customHeight="1">
      <c r="A291" s="39"/>
      <c r="B291" s="40"/>
      <c r="C291" s="198" t="s">
        <v>441</v>
      </c>
      <c r="D291" s="198" t="s">
        <v>112</v>
      </c>
      <c r="E291" s="199" t="s">
        <v>442</v>
      </c>
      <c r="F291" s="200" t="s">
        <v>443</v>
      </c>
      <c r="G291" s="201" t="s">
        <v>280</v>
      </c>
      <c r="H291" s="202">
        <v>220</v>
      </c>
      <c r="I291" s="203"/>
      <c r="J291" s="204">
        <f>ROUND(I291*H291,2)</f>
        <v>0</v>
      </c>
      <c r="K291" s="200" t="s">
        <v>19</v>
      </c>
      <c r="L291" s="45"/>
      <c r="M291" s="205" t="s">
        <v>19</v>
      </c>
      <c r="N291" s="206" t="s">
        <v>42</v>
      </c>
      <c r="O291" s="85"/>
      <c r="P291" s="207">
        <f>O291*H291</f>
        <v>0</v>
      </c>
      <c r="Q291" s="207">
        <v>0</v>
      </c>
      <c r="R291" s="207">
        <f>Q291*H291</f>
        <v>0</v>
      </c>
      <c r="S291" s="207">
        <v>0</v>
      </c>
      <c r="T291" s="208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09" t="s">
        <v>373</v>
      </c>
      <c r="AT291" s="209" t="s">
        <v>112</v>
      </c>
      <c r="AU291" s="209" t="s">
        <v>78</v>
      </c>
      <c r="AY291" s="18" t="s">
        <v>110</v>
      </c>
      <c r="BE291" s="210">
        <f>IF(N291="základní",J291,0)</f>
        <v>0</v>
      </c>
      <c r="BF291" s="210">
        <f>IF(N291="snížená",J291,0)</f>
        <v>0</v>
      </c>
      <c r="BG291" s="210">
        <f>IF(N291="zákl. přenesená",J291,0)</f>
        <v>0</v>
      </c>
      <c r="BH291" s="210">
        <f>IF(N291="sníž. přenesená",J291,0)</f>
        <v>0</v>
      </c>
      <c r="BI291" s="210">
        <f>IF(N291="nulová",J291,0)</f>
        <v>0</v>
      </c>
      <c r="BJ291" s="18" t="s">
        <v>76</v>
      </c>
      <c r="BK291" s="210">
        <f>ROUND(I291*H291,2)</f>
        <v>0</v>
      </c>
      <c r="BL291" s="18" t="s">
        <v>373</v>
      </c>
      <c r="BM291" s="209" t="s">
        <v>444</v>
      </c>
    </row>
    <row r="292" s="2" customFormat="1">
      <c r="A292" s="39"/>
      <c r="B292" s="40"/>
      <c r="C292" s="41"/>
      <c r="D292" s="211" t="s">
        <v>119</v>
      </c>
      <c r="E292" s="41"/>
      <c r="F292" s="212" t="s">
        <v>443</v>
      </c>
      <c r="G292" s="41"/>
      <c r="H292" s="41"/>
      <c r="I292" s="213"/>
      <c r="J292" s="41"/>
      <c r="K292" s="41"/>
      <c r="L292" s="45"/>
      <c r="M292" s="214"/>
      <c r="N292" s="215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119</v>
      </c>
      <c r="AU292" s="18" t="s">
        <v>78</v>
      </c>
    </row>
    <row r="293" s="13" customFormat="1">
      <c r="A293" s="13"/>
      <c r="B293" s="218"/>
      <c r="C293" s="219"/>
      <c r="D293" s="211" t="s">
        <v>123</v>
      </c>
      <c r="E293" s="220" t="s">
        <v>19</v>
      </c>
      <c r="F293" s="221" t="s">
        <v>445</v>
      </c>
      <c r="G293" s="219"/>
      <c r="H293" s="222">
        <v>220</v>
      </c>
      <c r="I293" s="223"/>
      <c r="J293" s="219"/>
      <c r="K293" s="219"/>
      <c r="L293" s="224"/>
      <c r="M293" s="225"/>
      <c r="N293" s="226"/>
      <c r="O293" s="226"/>
      <c r="P293" s="226"/>
      <c r="Q293" s="226"/>
      <c r="R293" s="226"/>
      <c r="S293" s="226"/>
      <c r="T293" s="227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28" t="s">
        <v>123</v>
      </c>
      <c r="AU293" s="228" t="s">
        <v>78</v>
      </c>
      <c r="AV293" s="13" t="s">
        <v>78</v>
      </c>
      <c r="AW293" s="13" t="s">
        <v>33</v>
      </c>
      <c r="AX293" s="13" t="s">
        <v>76</v>
      </c>
      <c r="AY293" s="228" t="s">
        <v>110</v>
      </c>
    </row>
    <row r="294" s="2" customFormat="1" ht="16.5" customHeight="1">
      <c r="A294" s="39"/>
      <c r="B294" s="40"/>
      <c r="C294" s="198" t="s">
        <v>446</v>
      </c>
      <c r="D294" s="198" t="s">
        <v>112</v>
      </c>
      <c r="E294" s="199" t="s">
        <v>447</v>
      </c>
      <c r="F294" s="200" t="s">
        <v>448</v>
      </c>
      <c r="G294" s="201" t="s">
        <v>224</v>
      </c>
      <c r="H294" s="202">
        <v>1</v>
      </c>
      <c r="I294" s="203"/>
      <c r="J294" s="204">
        <f>ROUND(I294*H294,2)</f>
        <v>0</v>
      </c>
      <c r="K294" s="200" t="s">
        <v>19</v>
      </c>
      <c r="L294" s="45"/>
      <c r="M294" s="205" t="s">
        <v>19</v>
      </c>
      <c r="N294" s="206" t="s">
        <v>42</v>
      </c>
      <c r="O294" s="85"/>
      <c r="P294" s="207">
        <f>O294*H294</f>
        <v>0</v>
      </c>
      <c r="Q294" s="207">
        <v>0</v>
      </c>
      <c r="R294" s="207">
        <f>Q294*H294</f>
        <v>0</v>
      </c>
      <c r="S294" s="207">
        <v>0</v>
      </c>
      <c r="T294" s="208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09" t="s">
        <v>373</v>
      </c>
      <c r="AT294" s="209" t="s">
        <v>112</v>
      </c>
      <c r="AU294" s="209" t="s">
        <v>78</v>
      </c>
      <c r="AY294" s="18" t="s">
        <v>110</v>
      </c>
      <c r="BE294" s="210">
        <f>IF(N294="základní",J294,0)</f>
        <v>0</v>
      </c>
      <c r="BF294" s="210">
        <f>IF(N294="snížená",J294,0)</f>
        <v>0</v>
      </c>
      <c r="BG294" s="210">
        <f>IF(N294="zákl. přenesená",J294,0)</f>
        <v>0</v>
      </c>
      <c r="BH294" s="210">
        <f>IF(N294="sníž. přenesená",J294,0)</f>
        <v>0</v>
      </c>
      <c r="BI294" s="210">
        <f>IF(N294="nulová",J294,0)</f>
        <v>0</v>
      </c>
      <c r="BJ294" s="18" t="s">
        <v>76</v>
      </c>
      <c r="BK294" s="210">
        <f>ROUND(I294*H294,2)</f>
        <v>0</v>
      </c>
      <c r="BL294" s="18" t="s">
        <v>373</v>
      </c>
      <c r="BM294" s="209" t="s">
        <v>449</v>
      </c>
    </row>
    <row r="295" s="2" customFormat="1">
      <c r="A295" s="39"/>
      <c r="B295" s="40"/>
      <c r="C295" s="41"/>
      <c r="D295" s="211" t="s">
        <v>119</v>
      </c>
      <c r="E295" s="41"/>
      <c r="F295" s="212" t="s">
        <v>448</v>
      </c>
      <c r="G295" s="41"/>
      <c r="H295" s="41"/>
      <c r="I295" s="213"/>
      <c r="J295" s="41"/>
      <c r="K295" s="41"/>
      <c r="L295" s="45"/>
      <c r="M295" s="214"/>
      <c r="N295" s="215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119</v>
      </c>
      <c r="AU295" s="18" t="s">
        <v>78</v>
      </c>
    </row>
    <row r="296" s="2" customFormat="1" ht="16.5" customHeight="1">
      <c r="A296" s="39"/>
      <c r="B296" s="40"/>
      <c r="C296" s="198" t="s">
        <v>450</v>
      </c>
      <c r="D296" s="198" t="s">
        <v>112</v>
      </c>
      <c r="E296" s="199" t="s">
        <v>451</v>
      </c>
      <c r="F296" s="200" t="s">
        <v>452</v>
      </c>
      <c r="G296" s="201" t="s">
        <v>453</v>
      </c>
      <c r="H296" s="202">
        <v>1</v>
      </c>
      <c r="I296" s="203"/>
      <c r="J296" s="204">
        <f>ROUND(I296*H296,2)</f>
        <v>0</v>
      </c>
      <c r="K296" s="200" t="s">
        <v>19</v>
      </c>
      <c r="L296" s="45"/>
      <c r="M296" s="205" t="s">
        <v>19</v>
      </c>
      <c r="N296" s="206" t="s">
        <v>42</v>
      </c>
      <c r="O296" s="85"/>
      <c r="P296" s="207">
        <f>O296*H296</f>
        <v>0</v>
      </c>
      <c r="Q296" s="207">
        <v>0</v>
      </c>
      <c r="R296" s="207">
        <f>Q296*H296</f>
        <v>0</v>
      </c>
      <c r="S296" s="207">
        <v>0</v>
      </c>
      <c r="T296" s="208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09" t="s">
        <v>373</v>
      </c>
      <c r="AT296" s="209" t="s">
        <v>112</v>
      </c>
      <c r="AU296" s="209" t="s">
        <v>78</v>
      </c>
      <c r="AY296" s="18" t="s">
        <v>110</v>
      </c>
      <c r="BE296" s="210">
        <f>IF(N296="základní",J296,0)</f>
        <v>0</v>
      </c>
      <c r="BF296" s="210">
        <f>IF(N296="snížená",J296,0)</f>
        <v>0</v>
      </c>
      <c r="BG296" s="210">
        <f>IF(N296="zákl. přenesená",J296,0)</f>
        <v>0</v>
      </c>
      <c r="BH296" s="210">
        <f>IF(N296="sníž. přenesená",J296,0)</f>
        <v>0</v>
      </c>
      <c r="BI296" s="210">
        <f>IF(N296="nulová",J296,0)</f>
        <v>0</v>
      </c>
      <c r="BJ296" s="18" t="s">
        <v>76</v>
      </c>
      <c r="BK296" s="210">
        <f>ROUND(I296*H296,2)</f>
        <v>0</v>
      </c>
      <c r="BL296" s="18" t="s">
        <v>373</v>
      </c>
      <c r="BM296" s="209" t="s">
        <v>454</v>
      </c>
    </row>
    <row r="297" s="2" customFormat="1">
      <c r="A297" s="39"/>
      <c r="B297" s="40"/>
      <c r="C297" s="41"/>
      <c r="D297" s="211" t="s">
        <v>119</v>
      </c>
      <c r="E297" s="41"/>
      <c r="F297" s="212" t="s">
        <v>452</v>
      </c>
      <c r="G297" s="41"/>
      <c r="H297" s="41"/>
      <c r="I297" s="213"/>
      <c r="J297" s="41"/>
      <c r="K297" s="41"/>
      <c r="L297" s="45"/>
      <c r="M297" s="214"/>
      <c r="N297" s="215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119</v>
      </c>
      <c r="AU297" s="18" t="s">
        <v>78</v>
      </c>
    </row>
    <row r="298" s="2" customFormat="1">
      <c r="A298" s="39"/>
      <c r="B298" s="40"/>
      <c r="C298" s="41"/>
      <c r="D298" s="211" t="s">
        <v>143</v>
      </c>
      <c r="E298" s="41"/>
      <c r="F298" s="229" t="s">
        <v>455</v>
      </c>
      <c r="G298" s="41"/>
      <c r="H298" s="41"/>
      <c r="I298" s="213"/>
      <c r="J298" s="41"/>
      <c r="K298" s="41"/>
      <c r="L298" s="45"/>
      <c r="M298" s="214"/>
      <c r="N298" s="215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143</v>
      </c>
      <c r="AU298" s="18" t="s">
        <v>78</v>
      </c>
    </row>
    <row r="299" s="2" customFormat="1" ht="16.5" customHeight="1">
      <c r="A299" s="39"/>
      <c r="B299" s="40"/>
      <c r="C299" s="198" t="s">
        <v>456</v>
      </c>
      <c r="D299" s="198" t="s">
        <v>112</v>
      </c>
      <c r="E299" s="199" t="s">
        <v>457</v>
      </c>
      <c r="F299" s="200" t="s">
        <v>458</v>
      </c>
      <c r="G299" s="201" t="s">
        <v>76</v>
      </c>
      <c r="H299" s="202">
        <v>1</v>
      </c>
      <c r="I299" s="203"/>
      <c r="J299" s="204">
        <f>ROUND(I299*H299,2)</f>
        <v>0</v>
      </c>
      <c r="K299" s="200" t="s">
        <v>19</v>
      </c>
      <c r="L299" s="45"/>
      <c r="M299" s="205" t="s">
        <v>19</v>
      </c>
      <c r="N299" s="206" t="s">
        <v>42</v>
      </c>
      <c r="O299" s="85"/>
      <c r="P299" s="207">
        <f>O299*H299</f>
        <v>0</v>
      </c>
      <c r="Q299" s="207">
        <v>0</v>
      </c>
      <c r="R299" s="207">
        <f>Q299*H299</f>
        <v>0</v>
      </c>
      <c r="S299" s="207">
        <v>0</v>
      </c>
      <c r="T299" s="208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09" t="s">
        <v>373</v>
      </c>
      <c r="AT299" s="209" t="s">
        <v>112</v>
      </c>
      <c r="AU299" s="209" t="s">
        <v>78</v>
      </c>
      <c r="AY299" s="18" t="s">
        <v>110</v>
      </c>
      <c r="BE299" s="210">
        <f>IF(N299="základní",J299,0)</f>
        <v>0</v>
      </c>
      <c r="BF299" s="210">
        <f>IF(N299="snížená",J299,0)</f>
        <v>0</v>
      </c>
      <c r="BG299" s="210">
        <f>IF(N299="zákl. přenesená",J299,0)</f>
        <v>0</v>
      </c>
      <c r="BH299" s="210">
        <f>IF(N299="sníž. přenesená",J299,0)</f>
        <v>0</v>
      </c>
      <c r="BI299" s="210">
        <f>IF(N299="nulová",J299,0)</f>
        <v>0</v>
      </c>
      <c r="BJ299" s="18" t="s">
        <v>76</v>
      </c>
      <c r="BK299" s="210">
        <f>ROUND(I299*H299,2)</f>
        <v>0</v>
      </c>
      <c r="BL299" s="18" t="s">
        <v>373</v>
      </c>
      <c r="BM299" s="209" t="s">
        <v>459</v>
      </c>
    </row>
    <row r="300" s="2" customFormat="1">
      <c r="A300" s="39"/>
      <c r="B300" s="40"/>
      <c r="C300" s="41"/>
      <c r="D300" s="211" t="s">
        <v>119</v>
      </c>
      <c r="E300" s="41"/>
      <c r="F300" s="212" t="s">
        <v>458</v>
      </c>
      <c r="G300" s="41"/>
      <c r="H300" s="41"/>
      <c r="I300" s="213"/>
      <c r="J300" s="41"/>
      <c r="K300" s="41"/>
      <c r="L300" s="45"/>
      <c r="M300" s="214"/>
      <c r="N300" s="215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119</v>
      </c>
      <c r="AU300" s="18" t="s">
        <v>78</v>
      </c>
    </row>
    <row r="301" s="2" customFormat="1" ht="16.5" customHeight="1">
      <c r="A301" s="39"/>
      <c r="B301" s="40"/>
      <c r="C301" s="198" t="s">
        <v>460</v>
      </c>
      <c r="D301" s="198" t="s">
        <v>112</v>
      </c>
      <c r="E301" s="199" t="s">
        <v>461</v>
      </c>
      <c r="F301" s="200" t="s">
        <v>462</v>
      </c>
      <c r="G301" s="201" t="s">
        <v>19</v>
      </c>
      <c r="H301" s="202">
        <v>1</v>
      </c>
      <c r="I301" s="203"/>
      <c r="J301" s="204">
        <f>ROUND(I301*H301,2)</f>
        <v>0</v>
      </c>
      <c r="K301" s="200" t="s">
        <v>19</v>
      </c>
      <c r="L301" s="45"/>
      <c r="M301" s="205" t="s">
        <v>19</v>
      </c>
      <c r="N301" s="206" t="s">
        <v>42</v>
      </c>
      <c r="O301" s="85"/>
      <c r="P301" s="207">
        <f>O301*H301</f>
        <v>0</v>
      </c>
      <c r="Q301" s="207">
        <v>0</v>
      </c>
      <c r="R301" s="207">
        <f>Q301*H301</f>
        <v>0</v>
      </c>
      <c r="S301" s="207">
        <v>0</v>
      </c>
      <c r="T301" s="208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09" t="s">
        <v>373</v>
      </c>
      <c r="AT301" s="209" t="s">
        <v>112</v>
      </c>
      <c r="AU301" s="209" t="s">
        <v>78</v>
      </c>
      <c r="AY301" s="18" t="s">
        <v>110</v>
      </c>
      <c r="BE301" s="210">
        <f>IF(N301="základní",J301,0)</f>
        <v>0</v>
      </c>
      <c r="BF301" s="210">
        <f>IF(N301="snížená",J301,0)</f>
        <v>0</v>
      </c>
      <c r="BG301" s="210">
        <f>IF(N301="zákl. přenesená",J301,0)</f>
        <v>0</v>
      </c>
      <c r="BH301" s="210">
        <f>IF(N301="sníž. přenesená",J301,0)</f>
        <v>0</v>
      </c>
      <c r="BI301" s="210">
        <f>IF(N301="nulová",J301,0)</f>
        <v>0</v>
      </c>
      <c r="BJ301" s="18" t="s">
        <v>76</v>
      </c>
      <c r="BK301" s="210">
        <f>ROUND(I301*H301,2)</f>
        <v>0</v>
      </c>
      <c r="BL301" s="18" t="s">
        <v>373</v>
      </c>
      <c r="BM301" s="209" t="s">
        <v>463</v>
      </c>
    </row>
    <row r="302" s="2" customFormat="1">
      <c r="A302" s="39"/>
      <c r="B302" s="40"/>
      <c r="C302" s="41"/>
      <c r="D302" s="211" t="s">
        <v>119</v>
      </c>
      <c r="E302" s="41"/>
      <c r="F302" s="212" t="s">
        <v>462</v>
      </c>
      <c r="G302" s="41"/>
      <c r="H302" s="41"/>
      <c r="I302" s="213"/>
      <c r="J302" s="41"/>
      <c r="K302" s="41"/>
      <c r="L302" s="45"/>
      <c r="M302" s="214"/>
      <c r="N302" s="215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119</v>
      </c>
      <c r="AU302" s="18" t="s">
        <v>78</v>
      </c>
    </row>
    <row r="303" s="2" customFormat="1" ht="16.5" customHeight="1">
      <c r="A303" s="39"/>
      <c r="B303" s="40"/>
      <c r="C303" s="198" t="s">
        <v>464</v>
      </c>
      <c r="D303" s="198" t="s">
        <v>112</v>
      </c>
      <c r="E303" s="199" t="s">
        <v>465</v>
      </c>
      <c r="F303" s="200" t="s">
        <v>466</v>
      </c>
      <c r="G303" s="201" t="s">
        <v>19</v>
      </c>
      <c r="H303" s="202">
        <v>1</v>
      </c>
      <c r="I303" s="203"/>
      <c r="J303" s="204">
        <f>ROUND(I303*H303,2)</f>
        <v>0</v>
      </c>
      <c r="K303" s="200" t="s">
        <v>19</v>
      </c>
      <c r="L303" s="45"/>
      <c r="M303" s="205" t="s">
        <v>19</v>
      </c>
      <c r="N303" s="206" t="s">
        <v>42</v>
      </c>
      <c r="O303" s="85"/>
      <c r="P303" s="207">
        <f>O303*H303</f>
        <v>0</v>
      </c>
      <c r="Q303" s="207">
        <v>0</v>
      </c>
      <c r="R303" s="207">
        <f>Q303*H303</f>
        <v>0</v>
      </c>
      <c r="S303" s="207">
        <v>0</v>
      </c>
      <c r="T303" s="208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09" t="s">
        <v>373</v>
      </c>
      <c r="AT303" s="209" t="s">
        <v>112</v>
      </c>
      <c r="AU303" s="209" t="s">
        <v>78</v>
      </c>
      <c r="AY303" s="18" t="s">
        <v>110</v>
      </c>
      <c r="BE303" s="210">
        <f>IF(N303="základní",J303,0)</f>
        <v>0</v>
      </c>
      <c r="BF303" s="210">
        <f>IF(N303="snížená",J303,0)</f>
        <v>0</v>
      </c>
      <c r="BG303" s="210">
        <f>IF(N303="zákl. přenesená",J303,0)</f>
        <v>0</v>
      </c>
      <c r="BH303" s="210">
        <f>IF(N303="sníž. přenesená",J303,0)</f>
        <v>0</v>
      </c>
      <c r="BI303" s="210">
        <f>IF(N303="nulová",J303,0)</f>
        <v>0</v>
      </c>
      <c r="BJ303" s="18" t="s">
        <v>76</v>
      </c>
      <c r="BK303" s="210">
        <f>ROUND(I303*H303,2)</f>
        <v>0</v>
      </c>
      <c r="BL303" s="18" t="s">
        <v>373</v>
      </c>
      <c r="BM303" s="209" t="s">
        <v>467</v>
      </c>
    </row>
    <row r="304" s="2" customFormat="1">
      <c r="A304" s="39"/>
      <c r="B304" s="40"/>
      <c r="C304" s="41"/>
      <c r="D304" s="211" t="s">
        <v>119</v>
      </c>
      <c r="E304" s="41"/>
      <c r="F304" s="212" t="s">
        <v>466</v>
      </c>
      <c r="G304" s="41"/>
      <c r="H304" s="41"/>
      <c r="I304" s="213"/>
      <c r="J304" s="41"/>
      <c r="K304" s="41"/>
      <c r="L304" s="45"/>
      <c r="M304" s="214"/>
      <c r="N304" s="215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119</v>
      </c>
      <c r="AU304" s="18" t="s">
        <v>78</v>
      </c>
    </row>
    <row r="305" s="2" customFormat="1">
      <c r="A305" s="39"/>
      <c r="B305" s="40"/>
      <c r="C305" s="41"/>
      <c r="D305" s="211" t="s">
        <v>143</v>
      </c>
      <c r="E305" s="41"/>
      <c r="F305" s="229" t="s">
        <v>468</v>
      </c>
      <c r="G305" s="41"/>
      <c r="H305" s="41"/>
      <c r="I305" s="213"/>
      <c r="J305" s="41"/>
      <c r="K305" s="41"/>
      <c r="L305" s="45"/>
      <c r="M305" s="214"/>
      <c r="N305" s="215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143</v>
      </c>
      <c r="AU305" s="18" t="s">
        <v>78</v>
      </c>
    </row>
    <row r="306" s="2" customFormat="1" ht="24.15" customHeight="1">
      <c r="A306" s="39"/>
      <c r="B306" s="40"/>
      <c r="C306" s="198" t="s">
        <v>469</v>
      </c>
      <c r="D306" s="198" t="s">
        <v>112</v>
      </c>
      <c r="E306" s="199" t="s">
        <v>470</v>
      </c>
      <c r="F306" s="200" t="s">
        <v>471</v>
      </c>
      <c r="G306" s="201" t="s">
        <v>19</v>
      </c>
      <c r="H306" s="202">
        <v>1</v>
      </c>
      <c r="I306" s="203"/>
      <c r="J306" s="204">
        <f>ROUND(I306*H306,2)</f>
        <v>0</v>
      </c>
      <c r="K306" s="200" t="s">
        <v>19</v>
      </c>
      <c r="L306" s="45"/>
      <c r="M306" s="205" t="s">
        <v>19</v>
      </c>
      <c r="N306" s="206" t="s">
        <v>42</v>
      </c>
      <c r="O306" s="85"/>
      <c r="P306" s="207">
        <f>O306*H306</f>
        <v>0</v>
      </c>
      <c r="Q306" s="207">
        <v>0</v>
      </c>
      <c r="R306" s="207">
        <f>Q306*H306</f>
        <v>0</v>
      </c>
      <c r="S306" s="207">
        <v>0</v>
      </c>
      <c r="T306" s="208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09" t="s">
        <v>373</v>
      </c>
      <c r="AT306" s="209" t="s">
        <v>112</v>
      </c>
      <c r="AU306" s="209" t="s">
        <v>78</v>
      </c>
      <c r="AY306" s="18" t="s">
        <v>110</v>
      </c>
      <c r="BE306" s="210">
        <f>IF(N306="základní",J306,0)</f>
        <v>0</v>
      </c>
      <c r="BF306" s="210">
        <f>IF(N306="snížená",J306,0)</f>
        <v>0</v>
      </c>
      <c r="BG306" s="210">
        <f>IF(N306="zákl. přenesená",J306,0)</f>
        <v>0</v>
      </c>
      <c r="BH306" s="210">
        <f>IF(N306="sníž. přenesená",J306,0)</f>
        <v>0</v>
      </c>
      <c r="BI306" s="210">
        <f>IF(N306="nulová",J306,0)</f>
        <v>0</v>
      </c>
      <c r="BJ306" s="18" t="s">
        <v>76</v>
      </c>
      <c r="BK306" s="210">
        <f>ROUND(I306*H306,2)</f>
        <v>0</v>
      </c>
      <c r="BL306" s="18" t="s">
        <v>373</v>
      </c>
      <c r="BM306" s="209" t="s">
        <v>472</v>
      </c>
    </row>
    <row r="307" s="2" customFormat="1">
      <c r="A307" s="39"/>
      <c r="B307" s="40"/>
      <c r="C307" s="41"/>
      <c r="D307" s="211" t="s">
        <v>119</v>
      </c>
      <c r="E307" s="41"/>
      <c r="F307" s="212" t="s">
        <v>471</v>
      </c>
      <c r="G307" s="41"/>
      <c r="H307" s="41"/>
      <c r="I307" s="213"/>
      <c r="J307" s="41"/>
      <c r="K307" s="41"/>
      <c r="L307" s="45"/>
      <c r="M307" s="251"/>
      <c r="N307" s="252"/>
      <c r="O307" s="253"/>
      <c r="P307" s="253"/>
      <c r="Q307" s="253"/>
      <c r="R307" s="253"/>
      <c r="S307" s="253"/>
      <c r="T307" s="254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119</v>
      </c>
      <c r="AU307" s="18" t="s">
        <v>78</v>
      </c>
    </row>
    <row r="308" s="2" customFormat="1" ht="6.96" customHeight="1">
      <c r="A308" s="39"/>
      <c r="B308" s="60"/>
      <c r="C308" s="61"/>
      <c r="D308" s="61"/>
      <c r="E308" s="61"/>
      <c r="F308" s="61"/>
      <c r="G308" s="61"/>
      <c r="H308" s="61"/>
      <c r="I308" s="61"/>
      <c r="J308" s="61"/>
      <c r="K308" s="61"/>
      <c r="L308" s="45"/>
      <c r="M308" s="39"/>
      <c r="O308" s="39"/>
      <c r="P308" s="39"/>
      <c r="Q308" s="39"/>
      <c r="R308" s="39"/>
      <c r="S308" s="39"/>
      <c r="T308" s="39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</row>
  </sheetData>
  <sheetProtection sheet="1" autoFilter="0" formatColumns="0" formatRows="0" objects="1" scenarios="1" spinCount="100000" saltValue="jgXAqEjlFK2aVERQrEGu983ZKhazIX61S8uyjTm5wduzzdCEbOhWtEu7kYc/RboQp/QEaaI/KNnqH1fz72wjZw==" hashValue="v6dPK3lF3/AgudmmkitxrCGTCuopU6t6LTvjq3B1cnPbV161IJKTFB4m3mPrOf+JnuRQEqPZRArm9Jvznxh2FA==" algorithmName="SHA-512" password="CC35"/>
  <autoFilter ref="C83:K307"/>
  <mergeCells count="6">
    <mergeCell ref="E7:H7"/>
    <mergeCell ref="E16:H16"/>
    <mergeCell ref="E25:H25"/>
    <mergeCell ref="E46:H46"/>
    <mergeCell ref="E76:H76"/>
    <mergeCell ref="L2:V2"/>
  </mergeCells>
  <hyperlinks>
    <hyperlink ref="F89" r:id="rId1" display="https://podminky.urs.cz/item/CS_URS_2025_01/111251103"/>
    <hyperlink ref="F93" r:id="rId2" display="https://podminky.urs.cz/item/CS_URS_2025_01/112101101"/>
    <hyperlink ref="F96" r:id="rId3" display="https://podminky.urs.cz/item/CS_URS_2025_01/112155315"/>
    <hyperlink ref="F100" r:id="rId4" display="https://podminky.urs.cz/item/CS_URS_2025_01/113106121"/>
    <hyperlink ref="F104" r:id="rId5" display="https://podminky.urs.cz/item/CS_URS_2025_01/114203102"/>
    <hyperlink ref="F112" r:id="rId6" display="https://podminky.urs.cz/item/CS_URS_2025_01/115101201"/>
    <hyperlink ref="F115" r:id="rId7" display="https://podminky.urs.cz/item/CS_URS_2025_01/124253101"/>
    <hyperlink ref="F125" r:id="rId8" display="https://podminky.urs.cz/item/CS_URS_2025_01/132251104"/>
    <hyperlink ref="F131" r:id="rId9" display="https://podminky.urs.cz/item/CS_URS_2025_01/171153101"/>
    <hyperlink ref="F136" r:id="rId10" display="https://podminky.urs.cz/item/CS_URS_2025_01/174251201"/>
    <hyperlink ref="F139" r:id="rId11" display="https://podminky.urs.cz/item/CS_URS_2025_01/181411123"/>
    <hyperlink ref="F149" r:id="rId12" display="https://podminky.urs.cz/item/CS_URS_2025_01/182151111"/>
    <hyperlink ref="F158" r:id="rId13" display="https://podminky.urs.cz/item/CS_URS_2025_01/317321118"/>
    <hyperlink ref="F162" r:id="rId14" display="https://podminky.urs.cz/item/CS_URS_2025_01/317353121"/>
    <hyperlink ref="F166" r:id="rId15" display="https://podminky.urs.cz/item/CS_URS_2025_01/317361116"/>
    <hyperlink ref="F169" r:id="rId16" display="https://podminky.urs.cz/item/CS_URS_2025_01/317361411"/>
    <hyperlink ref="F172" r:id="rId17" display="https://podminky.urs.cz/item/CS_URS_2025_01/326217122"/>
    <hyperlink ref="F177" r:id="rId18" display="https://podminky.urs.cz/item/CS_URS_2025_01/338171113"/>
    <hyperlink ref="F185" r:id="rId19" display="https://podminky.urs.cz/item/CS_URS_2025_01/348401130"/>
    <hyperlink ref="F195" r:id="rId20" display="https://podminky.urs.cz/item/CS_URS_2025_01/463211152"/>
    <hyperlink ref="F203" r:id="rId21" display="https://podminky.urs.cz/item/CS_URS_2025_01/463211153"/>
    <hyperlink ref="F209" r:id="rId22" display="https://podminky.urs.cz/item/CS_URS_2025_01/464511111"/>
    <hyperlink ref="F214" r:id="rId23" display="https://podminky.urs.cz/item/CS_URS_2025_01/596811222"/>
    <hyperlink ref="F219" r:id="rId24" display="https://podminky.urs.cz/item/CS_URS_2025_01/628635512"/>
    <hyperlink ref="F227" r:id="rId25" display="https://podminky.urs.cz/item/CS_URS_2025_01/938903113"/>
    <hyperlink ref="F234" r:id="rId26" display="https://podminky.urs.cz/item/CS_URS_2025_01/953961218"/>
    <hyperlink ref="F237" r:id="rId27" display="https://podminky.urs.cz/item/CS_URS_2025_01/966071711"/>
    <hyperlink ref="F240" r:id="rId28" display="https://podminky.urs.cz/item/CS_URS_2025_01/966071822"/>
    <hyperlink ref="F245" r:id="rId29" display="https://podminky.urs.cz/item/CS_URS_2025_01/998332011"/>
    <hyperlink ref="F250" r:id="rId30" display="https://podminky.urs.cz/item/CS_URS_2025_01/012164000"/>
    <hyperlink ref="F253" r:id="rId31" display="https://podminky.urs.cz/item/CS_URS_2025_01/012214000"/>
    <hyperlink ref="F256" r:id="rId32" display="https://podminky.urs.cz/item/CS_URS_2025_01/012444000"/>
    <hyperlink ref="F259" r:id="rId33" display="https://podminky.urs.cz/item/CS_URS_2025_01/013254000"/>
    <hyperlink ref="F262" r:id="rId34" display="https://podminky.urs.cz/item/CS_URS_2025_01/013274000"/>
    <hyperlink ref="F266" r:id="rId35" display="https://podminky.urs.cz/item/CS_URS_2025_01/013284000"/>
    <hyperlink ref="F271" r:id="rId36" display="https://podminky.urs.cz/item/CS_URS_2025_01/030001000"/>
    <hyperlink ref="F275" r:id="rId37" display="https://podminky.urs.cz/item/CS_URS_2025_01/032403000"/>
    <hyperlink ref="F279" r:id="rId38" display="https://podminky.urs.cz/item/CS_URS_2025_01/039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55" customWidth="1"/>
    <col min="2" max="2" width="1.667969" style="255" customWidth="1"/>
    <col min="3" max="4" width="5" style="255" customWidth="1"/>
    <col min="5" max="5" width="11.66016" style="255" customWidth="1"/>
    <col min="6" max="6" width="9.160156" style="255" customWidth="1"/>
    <col min="7" max="7" width="5" style="255" customWidth="1"/>
    <col min="8" max="8" width="77.83203" style="255" customWidth="1"/>
    <col min="9" max="10" width="20" style="255" customWidth="1"/>
    <col min="11" max="11" width="1.667969" style="255" customWidth="1"/>
  </cols>
  <sheetData>
    <row r="1" s="1" customFormat="1" ht="37.5" customHeight="1"/>
    <row r="2" s="1" customFormat="1" ht="7.5" customHeight="1">
      <c r="B2" s="256"/>
      <c r="C2" s="257"/>
      <c r="D2" s="257"/>
      <c r="E2" s="257"/>
      <c r="F2" s="257"/>
      <c r="G2" s="257"/>
      <c r="H2" s="257"/>
      <c r="I2" s="257"/>
      <c r="J2" s="257"/>
      <c r="K2" s="258"/>
    </row>
    <row r="3" s="15" customFormat="1" ht="45" customHeight="1">
      <c r="B3" s="259"/>
      <c r="C3" s="260" t="s">
        <v>473</v>
      </c>
      <c r="D3" s="260"/>
      <c r="E3" s="260"/>
      <c r="F3" s="260"/>
      <c r="G3" s="260"/>
      <c r="H3" s="260"/>
      <c r="I3" s="260"/>
      <c r="J3" s="260"/>
      <c r="K3" s="261"/>
    </row>
    <row r="4" s="1" customFormat="1" ht="25.5" customHeight="1">
      <c r="B4" s="262"/>
      <c r="C4" s="263" t="s">
        <v>474</v>
      </c>
      <c r="D4" s="263"/>
      <c r="E4" s="263"/>
      <c r="F4" s="263"/>
      <c r="G4" s="263"/>
      <c r="H4" s="263"/>
      <c r="I4" s="263"/>
      <c r="J4" s="263"/>
      <c r="K4" s="264"/>
    </row>
    <row r="5" s="1" customFormat="1" ht="5.25" customHeight="1">
      <c r="B5" s="262"/>
      <c r="C5" s="265"/>
      <c r="D5" s="265"/>
      <c r="E5" s="265"/>
      <c r="F5" s="265"/>
      <c r="G5" s="265"/>
      <c r="H5" s="265"/>
      <c r="I5" s="265"/>
      <c r="J5" s="265"/>
      <c r="K5" s="264"/>
    </row>
    <row r="6" s="1" customFormat="1" ht="15" customHeight="1">
      <c r="B6" s="262"/>
      <c r="C6" s="266" t="s">
        <v>475</v>
      </c>
      <c r="D6" s="266"/>
      <c r="E6" s="266"/>
      <c r="F6" s="266"/>
      <c r="G6" s="266"/>
      <c r="H6" s="266"/>
      <c r="I6" s="266"/>
      <c r="J6" s="266"/>
      <c r="K6" s="264"/>
    </row>
    <row r="7" s="1" customFormat="1" ht="15" customHeight="1">
      <c r="B7" s="267"/>
      <c r="C7" s="266" t="s">
        <v>476</v>
      </c>
      <c r="D7" s="266"/>
      <c r="E7" s="266"/>
      <c r="F7" s="266"/>
      <c r="G7" s="266"/>
      <c r="H7" s="266"/>
      <c r="I7" s="266"/>
      <c r="J7" s="266"/>
      <c r="K7" s="264"/>
    </row>
    <row r="8" s="1" customFormat="1" ht="12.75" customHeight="1">
      <c r="B8" s="267"/>
      <c r="C8" s="266"/>
      <c r="D8" s="266"/>
      <c r="E8" s="266"/>
      <c r="F8" s="266"/>
      <c r="G8" s="266"/>
      <c r="H8" s="266"/>
      <c r="I8" s="266"/>
      <c r="J8" s="266"/>
      <c r="K8" s="264"/>
    </row>
    <row r="9" s="1" customFormat="1" ht="15" customHeight="1">
      <c r="B9" s="267"/>
      <c r="C9" s="266" t="s">
        <v>477</v>
      </c>
      <c r="D9" s="266"/>
      <c r="E9" s="266"/>
      <c r="F9" s="266"/>
      <c r="G9" s="266"/>
      <c r="H9" s="266"/>
      <c r="I9" s="266"/>
      <c r="J9" s="266"/>
      <c r="K9" s="264"/>
    </row>
    <row r="10" s="1" customFormat="1" ht="15" customHeight="1">
      <c r="B10" s="267"/>
      <c r="C10" s="266"/>
      <c r="D10" s="266" t="s">
        <v>478</v>
      </c>
      <c r="E10" s="266"/>
      <c r="F10" s="266"/>
      <c r="G10" s="266"/>
      <c r="H10" s="266"/>
      <c r="I10" s="266"/>
      <c r="J10" s="266"/>
      <c r="K10" s="264"/>
    </row>
    <row r="11" s="1" customFormat="1" ht="15" customHeight="1">
      <c r="B11" s="267"/>
      <c r="C11" s="268"/>
      <c r="D11" s="266" t="s">
        <v>479</v>
      </c>
      <c r="E11" s="266"/>
      <c r="F11" s="266"/>
      <c r="G11" s="266"/>
      <c r="H11" s="266"/>
      <c r="I11" s="266"/>
      <c r="J11" s="266"/>
      <c r="K11" s="264"/>
    </row>
    <row r="12" s="1" customFormat="1" ht="15" customHeight="1">
      <c r="B12" s="267"/>
      <c r="C12" s="268"/>
      <c r="D12" s="266"/>
      <c r="E12" s="266"/>
      <c r="F12" s="266"/>
      <c r="G12" s="266"/>
      <c r="H12" s="266"/>
      <c r="I12" s="266"/>
      <c r="J12" s="266"/>
      <c r="K12" s="264"/>
    </row>
    <row r="13" s="1" customFormat="1" ht="15" customHeight="1">
      <c r="B13" s="267"/>
      <c r="C13" s="268"/>
      <c r="D13" s="269" t="s">
        <v>480</v>
      </c>
      <c r="E13" s="266"/>
      <c r="F13" s="266"/>
      <c r="G13" s="266"/>
      <c r="H13" s="266"/>
      <c r="I13" s="266"/>
      <c r="J13" s="266"/>
      <c r="K13" s="264"/>
    </row>
    <row r="14" s="1" customFormat="1" ht="12.75" customHeight="1">
      <c r="B14" s="267"/>
      <c r="C14" s="268"/>
      <c r="D14" s="268"/>
      <c r="E14" s="268"/>
      <c r="F14" s="268"/>
      <c r="G14" s="268"/>
      <c r="H14" s="268"/>
      <c r="I14" s="268"/>
      <c r="J14" s="268"/>
      <c r="K14" s="264"/>
    </row>
    <row r="15" s="1" customFormat="1" ht="15" customHeight="1">
      <c r="B15" s="267"/>
      <c r="C15" s="268"/>
      <c r="D15" s="266" t="s">
        <v>481</v>
      </c>
      <c r="E15" s="266"/>
      <c r="F15" s="266"/>
      <c r="G15" s="266"/>
      <c r="H15" s="266"/>
      <c r="I15" s="266"/>
      <c r="J15" s="266"/>
      <c r="K15" s="264"/>
    </row>
    <row r="16" s="1" customFormat="1" ht="15" customHeight="1">
      <c r="B16" s="267"/>
      <c r="C16" s="268"/>
      <c r="D16" s="266" t="s">
        <v>482</v>
      </c>
      <c r="E16" s="266"/>
      <c r="F16" s="266"/>
      <c r="G16" s="266"/>
      <c r="H16" s="266"/>
      <c r="I16" s="266"/>
      <c r="J16" s="266"/>
      <c r="K16" s="264"/>
    </row>
    <row r="17" s="1" customFormat="1" ht="15" customHeight="1">
      <c r="B17" s="267"/>
      <c r="C17" s="268"/>
      <c r="D17" s="266" t="s">
        <v>483</v>
      </c>
      <c r="E17" s="266"/>
      <c r="F17" s="266"/>
      <c r="G17" s="266"/>
      <c r="H17" s="266"/>
      <c r="I17" s="266"/>
      <c r="J17" s="266"/>
      <c r="K17" s="264"/>
    </row>
    <row r="18" s="1" customFormat="1" ht="15" customHeight="1">
      <c r="B18" s="267"/>
      <c r="C18" s="268"/>
      <c r="D18" s="268"/>
      <c r="E18" s="270" t="s">
        <v>75</v>
      </c>
      <c r="F18" s="266" t="s">
        <v>484</v>
      </c>
      <c r="G18" s="266"/>
      <c r="H18" s="266"/>
      <c r="I18" s="266"/>
      <c r="J18" s="266"/>
      <c r="K18" s="264"/>
    </row>
    <row r="19" s="1" customFormat="1" ht="15" customHeight="1">
      <c r="B19" s="267"/>
      <c r="C19" s="268"/>
      <c r="D19" s="268"/>
      <c r="E19" s="270" t="s">
        <v>485</v>
      </c>
      <c r="F19" s="266" t="s">
        <v>486</v>
      </c>
      <c r="G19" s="266"/>
      <c r="H19" s="266"/>
      <c r="I19" s="266"/>
      <c r="J19" s="266"/>
      <c r="K19" s="264"/>
    </row>
    <row r="20" s="1" customFormat="1" ht="15" customHeight="1">
      <c r="B20" s="267"/>
      <c r="C20" s="268"/>
      <c r="D20" s="268"/>
      <c r="E20" s="270" t="s">
        <v>487</v>
      </c>
      <c r="F20" s="266" t="s">
        <v>488</v>
      </c>
      <c r="G20" s="266"/>
      <c r="H20" s="266"/>
      <c r="I20" s="266"/>
      <c r="J20" s="266"/>
      <c r="K20" s="264"/>
    </row>
    <row r="21" s="1" customFormat="1" ht="15" customHeight="1">
      <c r="B21" s="267"/>
      <c r="C21" s="268"/>
      <c r="D21" s="268"/>
      <c r="E21" s="270" t="s">
        <v>489</v>
      </c>
      <c r="F21" s="266" t="s">
        <v>490</v>
      </c>
      <c r="G21" s="266"/>
      <c r="H21" s="266"/>
      <c r="I21" s="266"/>
      <c r="J21" s="266"/>
      <c r="K21" s="264"/>
    </row>
    <row r="22" s="1" customFormat="1" ht="15" customHeight="1">
      <c r="B22" s="267"/>
      <c r="C22" s="268"/>
      <c r="D22" s="268"/>
      <c r="E22" s="270" t="s">
        <v>491</v>
      </c>
      <c r="F22" s="266" t="s">
        <v>492</v>
      </c>
      <c r="G22" s="266"/>
      <c r="H22" s="266"/>
      <c r="I22" s="266"/>
      <c r="J22" s="266"/>
      <c r="K22" s="264"/>
    </row>
    <row r="23" s="1" customFormat="1" ht="15" customHeight="1">
      <c r="B23" s="267"/>
      <c r="C23" s="268"/>
      <c r="D23" s="268"/>
      <c r="E23" s="270" t="s">
        <v>493</v>
      </c>
      <c r="F23" s="266" t="s">
        <v>494</v>
      </c>
      <c r="G23" s="266"/>
      <c r="H23" s="266"/>
      <c r="I23" s="266"/>
      <c r="J23" s="266"/>
      <c r="K23" s="264"/>
    </row>
    <row r="24" s="1" customFormat="1" ht="12.75" customHeight="1">
      <c r="B24" s="267"/>
      <c r="C24" s="268"/>
      <c r="D24" s="268"/>
      <c r="E24" s="268"/>
      <c r="F24" s="268"/>
      <c r="G24" s="268"/>
      <c r="H24" s="268"/>
      <c r="I24" s="268"/>
      <c r="J24" s="268"/>
      <c r="K24" s="264"/>
    </row>
    <row r="25" s="1" customFormat="1" ht="15" customHeight="1">
      <c r="B25" s="267"/>
      <c r="C25" s="266" t="s">
        <v>495</v>
      </c>
      <c r="D25" s="266"/>
      <c r="E25" s="266"/>
      <c r="F25" s="266"/>
      <c r="G25" s="266"/>
      <c r="H25" s="266"/>
      <c r="I25" s="266"/>
      <c r="J25" s="266"/>
      <c r="K25" s="264"/>
    </row>
    <row r="26" s="1" customFormat="1" ht="15" customHeight="1">
      <c r="B26" s="267"/>
      <c r="C26" s="266" t="s">
        <v>496</v>
      </c>
      <c r="D26" s="266"/>
      <c r="E26" s="266"/>
      <c r="F26" s="266"/>
      <c r="G26" s="266"/>
      <c r="H26" s="266"/>
      <c r="I26" s="266"/>
      <c r="J26" s="266"/>
      <c r="K26" s="264"/>
    </row>
    <row r="27" s="1" customFormat="1" ht="15" customHeight="1">
      <c r="B27" s="267"/>
      <c r="C27" s="266"/>
      <c r="D27" s="266" t="s">
        <v>497</v>
      </c>
      <c r="E27" s="266"/>
      <c r="F27" s="266"/>
      <c r="G27" s="266"/>
      <c r="H27" s="266"/>
      <c r="I27" s="266"/>
      <c r="J27" s="266"/>
      <c r="K27" s="264"/>
    </row>
    <row r="28" s="1" customFormat="1" ht="15" customHeight="1">
      <c r="B28" s="267"/>
      <c r="C28" s="268"/>
      <c r="D28" s="266" t="s">
        <v>498</v>
      </c>
      <c r="E28" s="266"/>
      <c r="F28" s="266"/>
      <c r="G28" s="266"/>
      <c r="H28" s="266"/>
      <c r="I28" s="266"/>
      <c r="J28" s="266"/>
      <c r="K28" s="264"/>
    </row>
    <row r="29" s="1" customFormat="1" ht="12.75" customHeight="1">
      <c r="B29" s="267"/>
      <c r="C29" s="268"/>
      <c r="D29" s="268"/>
      <c r="E29" s="268"/>
      <c r="F29" s="268"/>
      <c r="G29" s="268"/>
      <c r="H29" s="268"/>
      <c r="I29" s="268"/>
      <c r="J29" s="268"/>
      <c r="K29" s="264"/>
    </row>
    <row r="30" s="1" customFormat="1" ht="15" customHeight="1">
      <c r="B30" s="267"/>
      <c r="C30" s="268"/>
      <c r="D30" s="266" t="s">
        <v>499</v>
      </c>
      <c r="E30" s="266"/>
      <c r="F30" s="266"/>
      <c r="G30" s="266"/>
      <c r="H30" s="266"/>
      <c r="I30" s="266"/>
      <c r="J30" s="266"/>
      <c r="K30" s="264"/>
    </row>
    <row r="31" s="1" customFormat="1" ht="15" customHeight="1">
      <c r="B31" s="267"/>
      <c r="C31" s="268"/>
      <c r="D31" s="266" t="s">
        <v>500</v>
      </c>
      <c r="E31" s="266"/>
      <c r="F31" s="266"/>
      <c r="G31" s="266"/>
      <c r="H31" s="266"/>
      <c r="I31" s="266"/>
      <c r="J31" s="266"/>
      <c r="K31" s="264"/>
    </row>
    <row r="32" s="1" customFormat="1" ht="12.75" customHeight="1">
      <c r="B32" s="267"/>
      <c r="C32" s="268"/>
      <c r="D32" s="268"/>
      <c r="E32" s="268"/>
      <c r="F32" s="268"/>
      <c r="G32" s="268"/>
      <c r="H32" s="268"/>
      <c r="I32" s="268"/>
      <c r="J32" s="268"/>
      <c r="K32" s="264"/>
    </row>
    <row r="33" s="1" customFormat="1" ht="15" customHeight="1">
      <c r="B33" s="267"/>
      <c r="C33" s="268"/>
      <c r="D33" s="266" t="s">
        <v>501</v>
      </c>
      <c r="E33" s="266"/>
      <c r="F33" s="266"/>
      <c r="G33" s="266"/>
      <c r="H33" s="266"/>
      <c r="I33" s="266"/>
      <c r="J33" s="266"/>
      <c r="K33" s="264"/>
    </row>
    <row r="34" s="1" customFormat="1" ht="15" customHeight="1">
      <c r="B34" s="267"/>
      <c r="C34" s="268"/>
      <c r="D34" s="266" t="s">
        <v>502</v>
      </c>
      <c r="E34" s="266"/>
      <c r="F34" s="266"/>
      <c r="G34" s="266"/>
      <c r="H34" s="266"/>
      <c r="I34" s="266"/>
      <c r="J34" s="266"/>
      <c r="K34" s="264"/>
    </row>
    <row r="35" s="1" customFormat="1" ht="15" customHeight="1">
      <c r="B35" s="267"/>
      <c r="C35" s="268"/>
      <c r="D35" s="266" t="s">
        <v>503</v>
      </c>
      <c r="E35" s="266"/>
      <c r="F35" s="266"/>
      <c r="G35" s="266"/>
      <c r="H35" s="266"/>
      <c r="I35" s="266"/>
      <c r="J35" s="266"/>
      <c r="K35" s="264"/>
    </row>
    <row r="36" s="1" customFormat="1" ht="15" customHeight="1">
      <c r="B36" s="267"/>
      <c r="C36" s="268"/>
      <c r="D36" s="266"/>
      <c r="E36" s="269" t="s">
        <v>96</v>
      </c>
      <c r="F36" s="266"/>
      <c r="G36" s="266" t="s">
        <v>504</v>
      </c>
      <c r="H36" s="266"/>
      <c r="I36" s="266"/>
      <c r="J36" s="266"/>
      <c r="K36" s="264"/>
    </row>
    <row r="37" s="1" customFormat="1" ht="30.75" customHeight="1">
      <c r="B37" s="267"/>
      <c r="C37" s="268"/>
      <c r="D37" s="266"/>
      <c r="E37" s="269" t="s">
        <v>505</v>
      </c>
      <c r="F37" s="266"/>
      <c r="G37" s="266" t="s">
        <v>506</v>
      </c>
      <c r="H37" s="266"/>
      <c r="I37" s="266"/>
      <c r="J37" s="266"/>
      <c r="K37" s="264"/>
    </row>
    <row r="38" s="1" customFormat="1" ht="15" customHeight="1">
      <c r="B38" s="267"/>
      <c r="C38" s="268"/>
      <c r="D38" s="266"/>
      <c r="E38" s="269" t="s">
        <v>52</v>
      </c>
      <c r="F38" s="266"/>
      <c r="G38" s="266" t="s">
        <v>507</v>
      </c>
      <c r="H38" s="266"/>
      <c r="I38" s="266"/>
      <c r="J38" s="266"/>
      <c r="K38" s="264"/>
    </row>
    <row r="39" s="1" customFormat="1" ht="15" customHeight="1">
      <c r="B39" s="267"/>
      <c r="C39" s="268"/>
      <c r="D39" s="266"/>
      <c r="E39" s="269" t="s">
        <v>53</v>
      </c>
      <c r="F39" s="266"/>
      <c r="G39" s="266" t="s">
        <v>508</v>
      </c>
      <c r="H39" s="266"/>
      <c r="I39" s="266"/>
      <c r="J39" s="266"/>
      <c r="K39" s="264"/>
    </row>
    <row r="40" s="1" customFormat="1" ht="15" customHeight="1">
      <c r="B40" s="267"/>
      <c r="C40" s="268"/>
      <c r="D40" s="266"/>
      <c r="E40" s="269" t="s">
        <v>97</v>
      </c>
      <c r="F40" s="266"/>
      <c r="G40" s="266" t="s">
        <v>509</v>
      </c>
      <c r="H40" s="266"/>
      <c r="I40" s="266"/>
      <c r="J40" s="266"/>
      <c r="K40" s="264"/>
    </row>
    <row r="41" s="1" customFormat="1" ht="15" customHeight="1">
      <c r="B41" s="267"/>
      <c r="C41" s="268"/>
      <c r="D41" s="266"/>
      <c r="E41" s="269" t="s">
        <v>98</v>
      </c>
      <c r="F41" s="266"/>
      <c r="G41" s="266" t="s">
        <v>510</v>
      </c>
      <c r="H41" s="266"/>
      <c r="I41" s="266"/>
      <c r="J41" s="266"/>
      <c r="K41" s="264"/>
    </row>
    <row r="42" s="1" customFormat="1" ht="15" customHeight="1">
      <c r="B42" s="267"/>
      <c r="C42" s="268"/>
      <c r="D42" s="266"/>
      <c r="E42" s="269" t="s">
        <v>511</v>
      </c>
      <c r="F42" s="266"/>
      <c r="G42" s="266" t="s">
        <v>512</v>
      </c>
      <c r="H42" s="266"/>
      <c r="I42" s="266"/>
      <c r="J42" s="266"/>
      <c r="K42" s="264"/>
    </row>
    <row r="43" s="1" customFormat="1" ht="15" customHeight="1">
      <c r="B43" s="267"/>
      <c r="C43" s="268"/>
      <c r="D43" s="266"/>
      <c r="E43" s="269"/>
      <c r="F43" s="266"/>
      <c r="G43" s="266" t="s">
        <v>513</v>
      </c>
      <c r="H43" s="266"/>
      <c r="I43" s="266"/>
      <c r="J43" s="266"/>
      <c r="K43" s="264"/>
    </row>
    <row r="44" s="1" customFormat="1" ht="15" customHeight="1">
      <c r="B44" s="267"/>
      <c r="C44" s="268"/>
      <c r="D44" s="266"/>
      <c r="E44" s="269" t="s">
        <v>514</v>
      </c>
      <c r="F44" s="266"/>
      <c r="G44" s="266" t="s">
        <v>515</v>
      </c>
      <c r="H44" s="266"/>
      <c r="I44" s="266"/>
      <c r="J44" s="266"/>
      <c r="K44" s="264"/>
    </row>
    <row r="45" s="1" customFormat="1" ht="15" customHeight="1">
      <c r="B45" s="267"/>
      <c r="C45" s="268"/>
      <c r="D45" s="266"/>
      <c r="E45" s="269" t="s">
        <v>100</v>
      </c>
      <c r="F45" s="266"/>
      <c r="G45" s="266" t="s">
        <v>516</v>
      </c>
      <c r="H45" s="266"/>
      <c r="I45" s="266"/>
      <c r="J45" s="266"/>
      <c r="K45" s="264"/>
    </row>
    <row r="46" s="1" customFormat="1" ht="12.75" customHeight="1">
      <c r="B46" s="267"/>
      <c r="C46" s="268"/>
      <c r="D46" s="266"/>
      <c r="E46" s="266"/>
      <c r="F46" s="266"/>
      <c r="G46" s="266"/>
      <c r="H46" s="266"/>
      <c r="I46" s="266"/>
      <c r="J46" s="266"/>
      <c r="K46" s="264"/>
    </row>
    <row r="47" s="1" customFormat="1" ht="15" customHeight="1">
      <c r="B47" s="267"/>
      <c r="C47" s="268"/>
      <c r="D47" s="266" t="s">
        <v>517</v>
      </c>
      <c r="E47" s="266"/>
      <c r="F47" s="266"/>
      <c r="G47" s="266"/>
      <c r="H47" s="266"/>
      <c r="I47" s="266"/>
      <c r="J47" s="266"/>
      <c r="K47" s="264"/>
    </row>
    <row r="48" s="1" customFormat="1" ht="15" customHeight="1">
      <c r="B48" s="267"/>
      <c r="C48" s="268"/>
      <c r="D48" s="268"/>
      <c r="E48" s="266" t="s">
        <v>518</v>
      </c>
      <c r="F48" s="266"/>
      <c r="G48" s="266"/>
      <c r="H48" s="266"/>
      <c r="I48" s="266"/>
      <c r="J48" s="266"/>
      <c r="K48" s="264"/>
    </row>
    <row r="49" s="1" customFormat="1" ht="15" customHeight="1">
      <c r="B49" s="267"/>
      <c r="C49" s="268"/>
      <c r="D49" s="268"/>
      <c r="E49" s="266" t="s">
        <v>519</v>
      </c>
      <c r="F49" s="266"/>
      <c r="G49" s="266"/>
      <c r="H49" s="266"/>
      <c r="I49" s="266"/>
      <c r="J49" s="266"/>
      <c r="K49" s="264"/>
    </row>
    <row r="50" s="1" customFormat="1" ht="15" customHeight="1">
      <c r="B50" s="267"/>
      <c r="C50" s="268"/>
      <c r="D50" s="268"/>
      <c r="E50" s="266" t="s">
        <v>520</v>
      </c>
      <c r="F50" s="266"/>
      <c r="G50" s="266"/>
      <c r="H50" s="266"/>
      <c r="I50" s="266"/>
      <c r="J50" s="266"/>
      <c r="K50" s="264"/>
    </row>
    <row r="51" s="1" customFormat="1" ht="15" customHeight="1">
      <c r="B51" s="267"/>
      <c r="C51" s="268"/>
      <c r="D51" s="266" t="s">
        <v>521</v>
      </c>
      <c r="E51" s="266"/>
      <c r="F51" s="266"/>
      <c r="G51" s="266"/>
      <c r="H51" s="266"/>
      <c r="I51" s="266"/>
      <c r="J51" s="266"/>
      <c r="K51" s="264"/>
    </row>
    <row r="52" s="1" customFormat="1" ht="25.5" customHeight="1">
      <c r="B52" s="262"/>
      <c r="C52" s="263" t="s">
        <v>522</v>
      </c>
      <c r="D52" s="263"/>
      <c r="E52" s="263"/>
      <c r="F52" s="263"/>
      <c r="G52" s="263"/>
      <c r="H52" s="263"/>
      <c r="I52" s="263"/>
      <c r="J52" s="263"/>
      <c r="K52" s="264"/>
    </row>
    <row r="53" s="1" customFormat="1" ht="5.25" customHeight="1">
      <c r="B53" s="262"/>
      <c r="C53" s="265"/>
      <c r="D53" s="265"/>
      <c r="E53" s="265"/>
      <c r="F53" s="265"/>
      <c r="G53" s="265"/>
      <c r="H53" s="265"/>
      <c r="I53" s="265"/>
      <c r="J53" s="265"/>
      <c r="K53" s="264"/>
    </row>
    <row r="54" s="1" customFormat="1" ht="15" customHeight="1">
      <c r="B54" s="262"/>
      <c r="C54" s="266" t="s">
        <v>523</v>
      </c>
      <c r="D54" s="266"/>
      <c r="E54" s="266"/>
      <c r="F54" s="266"/>
      <c r="G54" s="266"/>
      <c r="H54" s="266"/>
      <c r="I54" s="266"/>
      <c r="J54" s="266"/>
      <c r="K54" s="264"/>
    </row>
    <row r="55" s="1" customFormat="1" ht="15" customHeight="1">
      <c r="B55" s="262"/>
      <c r="C55" s="266" t="s">
        <v>524</v>
      </c>
      <c r="D55" s="266"/>
      <c r="E55" s="266"/>
      <c r="F55" s="266"/>
      <c r="G55" s="266"/>
      <c r="H55" s="266"/>
      <c r="I55" s="266"/>
      <c r="J55" s="266"/>
      <c r="K55" s="264"/>
    </row>
    <row r="56" s="1" customFormat="1" ht="12.75" customHeight="1">
      <c r="B56" s="262"/>
      <c r="C56" s="266"/>
      <c r="D56" s="266"/>
      <c r="E56" s="266"/>
      <c r="F56" s="266"/>
      <c r="G56" s="266"/>
      <c r="H56" s="266"/>
      <c r="I56" s="266"/>
      <c r="J56" s="266"/>
      <c r="K56" s="264"/>
    </row>
    <row r="57" s="1" customFormat="1" ht="15" customHeight="1">
      <c r="B57" s="262"/>
      <c r="C57" s="266" t="s">
        <v>525</v>
      </c>
      <c r="D57" s="266"/>
      <c r="E57" s="266"/>
      <c r="F57" s="266"/>
      <c r="G57" s="266"/>
      <c r="H57" s="266"/>
      <c r="I57" s="266"/>
      <c r="J57" s="266"/>
      <c r="K57" s="264"/>
    </row>
    <row r="58" s="1" customFormat="1" ht="15" customHeight="1">
      <c r="B58" s="262"/>
      <c r="C58" s="268"/>
      <c r="D58" s="266" t="s">
        <v>526</v>
      </c>
      <c r="E58" s="266"/>
      <c r="F58" s="266"/>
      <c r="G58" s="266"/>
      <c r="H58" s="266"/>
      <c r="I58" s="266"/>
      <c r="J58" s="266"/>
      <c r="K58" s="264"/>
    </row>
    <row r="59" s="1" customFormat="1" ht="15" customHeight="1">
      <c r="B59" s="262"/>
      <c r="C59" s="268"/>
      <c r="D59" s="266" t="s">
        <v>527</v>
      </c>
      <c r="E59" s="266"/>
      <c r="F59" s="266"/>
      <c r="G59" s="266"/>
      <c r="H59" s="266"/>
      <c r="I59" s="266"/>
      <c r="J59" s="266"/>
      <c r="K59" s="264"/>
    </row>
    <row r="60" s="1" customFormat="1" ht="15" customHeight="1">
      <c r="B60" s="262"/>
      <c r="C60" s="268"/>
      <c r="D60" s="266" t="s">
        <v>528</v>
      </c>
      <c r="E60" s="266"/>
      <c r="F60" s="266"/>
      <c r="G60" s="266"/>
      <c r="H60" s="266"/>
      <c r="I60" s="266"/>
      <c r="J60" s="266"/>
      <c r="K60" s="264"/>
    </row>
    <row r="61" s="1" customFormat="1" ht="15" customHeight="1">
      <c r="B61" s="262"/>
      <c r="C61" s="268"/>
      <c r="D61" s="266" t="s">
        <v>529</v>
      </c>
      <c r="E61" s="266"/>
      <c r="F61" s="266"/>
      <c r="G61" s="266"/>
      <c r="H61" s="266"/>
      <c r="I61" s="266"/>
      <c r="J61" s="266"/>
      <c r="K61" s="264"/>
    </row>
    <row r="62" s="1" customFormat="1" ht="15" customHeight="1">
      <c r="B62" s="262"/>
      <c r="C62" s="268"/>
      <c r="D62" s="271" t="s">
        <v>530</v>
      </c>
      <c r="E62" s="271"/>
      <c r="F62" s="271"/>
      <c r="G62" s="271"/>
      <c r="H62" s="271"/>
      <c r="I62" s="271"/>
      <c r="J62" s="271"/>
      <c r="K62" s="264"/>
    </row>
    <row r="63" s="1" customFormat="1" ht="15" customHeight="1">
      <c r="B63" s="262"/>
      <c r="C63" s="268"/>
      <c r="D63" s="266" t="s">
        <v>531</v>
      </c>
      <c r="E63" s="266"/>
      <c r="F63" s="266"/>
      <c r="G63" s="266"/>
      <c r="H63" s="266"/>
      <c r="I63" s="266"/>
      <c r="J63" s="266"/>
      <c r="K63" s="264"/>
    </row>
    <row r="64" s="1" customFormat="1" ht="12.75" customHeight="1">
      <c r="B64" s="262"/>
      <c r="C64" s="268"/>
      <c r="D64" s="268"/>
      <c r="E64" s="272"/>
      <c r="F64" s="268"/>
      <c r="G64" s="268"/>
      <c r="H64" s="268"/>
      <c r="I64" s="268"/>
      <c r="J64" s="268"/>
      <c r="K64" s="264"/>
    </row>
    <row r="65" s="1" customFormat="1" ht="15" customHeight="1">
      <c r="B65" s="262"/>
      <c r="C65" s="268"/>
      <c r="D65" s="266" t="s">
        <v>532</v>
      </c>
      <c r="E65" s="266"/>
      <c r="F65" s="266"/>
      <c r="G65" s="266"/>
      <c r="H65" s="266"/>
      <c r="I65" s="266"/>
      <c r="J65" s="266"/>
      <c r="K65" s="264"/>
    </row>
    <row r="66" s="1" customFormat="1" ht="15" customHeight="1">
      <c r="B66" s="262"/>
      <c r="C66" s="268"/>
      <c r="D66" s="271" t="s">
        <v>533</v>
      </c>
      <c r="E66" s="271"/>
      <c r="F66" s="271"/>
      <c r="G66" s="271"/>
      <c r="H66" s="271"/>
      <c r="I66" s="271"/>
      <c r="J66" s="271"/>
      <c r="K66" s="264"/>
    </row>
    <row r="67" s="1" customFormat="1" ht="15" customHeight="1">
      <c r="B67" s="262"/>
      <c r="C67" s="268"/>
      <c r="D67" s="266" t="s">
        <v>534</v>
      </c>
      <c r="E67" s="266"/>
      <c r="F67" s="266"/>
      <c r="G67" s="266"/>
      <c r="H67" s="266"/>
      <c r="I67" s="266"/>
      <c r="J67" s="266"/>
      <c r="K67" s="264"/>
    </row>
    <row r="68" s="1" customFormat="1" ht="15" customHeight="1">
      <c r="B68" s="262"/>
      <c r="C68" s="268"/>
      <c r="D68" s="266" t="s">
        <v>535</v>
      </c>
      <c r="E68" s="266"/>
      <c r="F68" s="266"/>
      <c r="G68" s="266"/>
      <c r="H68" s="266"/>
      <c r="I68" s="266"/>
      <c r="J68" s="266"/>
      <c r="K68" s="264"/>
    </row>
    <row r="69" s="1" customFormat="1" ht="15" customHeight="1">
      <c r="B69" s="262"/>
      <c r="C69" s="268"/>
      <c r="D69" s="266" t="s">
        <v>536</v>
      </c>
      <c r="E69" s="266"/>
      <c r="F69" s="266"/>
      <c r="G69" s="266"/>
      <c r="H69" s="266"/>
      <c r="I69" s="266"/>
      <c r="J69" s="266"/>
      <c r="K69" s="264"/>
    </row>
    <row r="70" s="1" customFormat="1" ht="15" customHeight="1">
      <c r="B70" s="262"/>
      <c r="C70" s="268"/>
      <c r="D70" s="266" t="s">
        <v>537</v>
      </c>
      <c r="E70" s="266"/>
      <c r="F70" s="266"/>
      <c r="G70" s="266"/>
      <c r="H70" s="266"/>
      <c r="I70" s="266"/>
      <c r="J70" s="266"/>
      <c r="K70" s="264"/>
    </row>
    <row r="71" s="1" customFormat="1" ht="12.75" customHeight="1">
      <c r="B71" s="273"/>
      <c r="C71" s="274"/>
      <c r="D71" s="274"/>
      <c r="E71" s="274"/>
      <c r="F71" s="274"/>
      <c r="G71" s="274"/>
      <c r="H71" s="274"/>
      <c r="I71" s="274"/>
      <c r="J71" s="274"/>
      <c r="K71" s="275"/>
    </row>
    <row r="72" s="1" customFormat="1" ht="18.75" customHeight="1">
      <c r="B72" s="276"/>
      <c r="C72" s="276"/>
      <c r="D72" s="276"/>
      <c r="E72" s="276"/>
      <c r="F72" s="276"/>
      <c r="G72" s="276"/>
      <c r="H72" s="276"/>
      <c r="I72" s="276"/>
      <c r="J72" s="276"/>
      <c r="K72" s="277"/>
    </row>
    <row r="73" s="1" customFormat="1" ht="18.75" customHeight="1">
      <c r="B73" s="277"/>
      <c r="C73" s="277"/>
      <c r="D73" s="277"/>
      <c r="E73" s="277"/>
      <c r="F73" s="277"/>
      <c r="G73" s="277"/>
      <c r="H73" s="277"/>
      <c r="I73" s="277"/>
      <c r="J73" s="277"/>
      <c r="K73" s="277"/>
    </row>
    <row r="74" s="1" customFormat="1" ht="7.5" customHeight="1">
      <c r="B74" s="278"/>
      <c r="C74" s="279"/>
      <c r="D74" s="279"/>
      <c r="E74" s="279"/>
      <c r="F74" s="279"/>
      <c r="G74" s="279"/>
      <c r="H74" s="279"/>
      <c r="I74" s="279"/>
      <c r="J74" s="279"/>
      <c r="K74" s="280"/>
    </row>
    <row r="75" s="1" customFormat="1" ht="45" customHeight="1">
      <c r="B75" s="281"/>
      <c r="C75" s="282" t="s">
        <v>538</v>
      </c>
      <c r="D75" s="282"/>
      <c r="E75" s="282"/>
      <c r="F75" s="282"/>
      <c r="G75" s="282"/>
      <c r="H75" s="282"/>
      <c r="I75" s="282"/>
      <c r="J75" s="282"/>
      <c r="K75" s="283"/>
    </row>
    <row r="76" s="1" customFormat="1" ht="17.25" customHeight="1">
      <c r="B76" s="281"/>
      <c r="C76" s="284" t="s">
        <v>539</v>
      </c>
      <c r="D76" s="284"/>
      <c r="E76" s="284"/>
      <c r="F76" s="284" t="s">
        <v>540</v>
      </c>
      <c r="G76" s="285"/>
      <c r="H76" s="284" t="s">
        <v>53</v>
      </c>
      <c r="I76" s="284" t="s">
        <v>56</v>
      </c>
      <c r="J76" s="284" t="s">
        <v>541</v>
      </c>
      <c r="K76" s="283"/>
    </row>
    <row r="77" s="1" customFormat="1" ht="17.25" customHeight="1">
      <c r="B77" s="281"/>
      <c r="C77" s="286" t="s">
        <v>542</v>
      </c>
      <c r="D77" s="286"/>
      <c r="E77" s="286"/>
      <c r="F77" s="287" t="s">
        <v>543</v>
      </c>
      <c r="G77" s="288"/>
      <c r="H77" s="286"/>
      <c r="I77" s="286"/>
      <c r="J77" s="286" t="s">
        <v>544</v>
      </c>
      <c r="K77" s="283"/>
    </row>
    <row r="78" s="1" customFormat="1" ht="5.25" customHeight="1">
      <c r="B78" s="281"/>
      <c r="C78" s="289"/>
      <c r="D78" s="289"/>
      <c r="E78" s="289"/>
      <c r="F78" s="289"/>
      <c r="G78" s="290"/>
      <c r="H78" s="289"/>
      <c r="I78" s="289"/>
      <c r="J78" s="289"/>
      <c r="K78" s="283"/>
    </row>
    <row r="79" s="1" customFormat="1" ht="15" customHeight="1">
      <c r="B79" s="281"/>
      <c r="C79" s="269" t="s">
        <v>52</v>
      </c>
      <c r="D79" s="291"/>
      <c r="E79" s="291"/>
      <c r="F79" s="292" t="s">
        <v>545</v>
      </c>
      <c r="G79" s="293"/>
      <c r="H79" s="269" t="s">
        <v>546</v>
      </c>
      <c r="I79" s="269" t="s">
        <v>547</v>
      </c>
      <c r="J79" s="269">
        <v>20</v>
      </c>
      <c r="K79" s="283"/>
    </row>
    <row r="80" s="1" customFormat="1" ht="15" customHeight="1">
      <c r="B80" s="281"/>
      <c r="C80" s="269" t="s">
        <v>548</v>
      </c>
      <c r="D80" s="269"/>
      <c r="E80" s="269"/>
      <c r="F80" s="292" t="s">
        <v>545</v>
      </c>
      <c r="G80" s="293"/>
      <c r="H80" s="269" t="s">
        <v>549</v>
      </c>
      <c r="I80" s="269" t="s">
        <v>547</v>
      </c>
      <c r="J80" s="269">
        <v>120</v>
      </c>
      <c r="K80" s="283"/>
    </row>
    <row r="81" s="1" customFormat="1" ht="15" customHeight="1">
      <c r="B81" s="294"/>
      <c r="C81" s="269" t="s">
        <v>550</v>
      </c>
      <c r="D81" s="269"/>
      <c r="E81" s="269"/>
      <c r="F81" s="292" t="s">
        <v>551</v>
      </c>
      <c r="G81" s="293"/>
      <c r="H81" s="269" t="s">
        <v>552</v>
      </c>
      <c r="I81" s="269" t="s">
        <v>547</v>
      </c>
      <c r="J81" s="269">
        <v>50</v>
      </c>
      <c r="K81" s="283"/>
    </row>
    <row r="82" s="1" customFormat="1" ht="15" customHeight="1">
      <c r="B82" s="294"/>
      <c r="C82" s="269" t="s">
        <v>553</v>
      </c>
      <c r="D82" s="269"/>
      <c r="E82" s="269"/>
      <c r="F82" s="292" t="s">
        <v>545</v>
      </c>
      <c r="G82" s="293"/>
      <c r="H82" s="269" t="s">
        <v>554</v>
      </c>
      <c r="I82" s="269" t="s">
        <v>555</v>
      </c>
      <c r="J82" s="269"/>
      <c r="K82" s="283"/>
    </row>
    <row r="83" s="1" customFormat="1" ht="15" customHeight="1">
      <c r="B83" s="294"/>
      <c r="C83" s="295" t="s">
        <v>556</v>
      </c>
      <c r="D83" s="295"/>
      <c r="E83" s="295"/>
      <c r="F83" s="296" t="s">
        <v>551</v>
      </c>
      <c r="G83" s="295"/>
      <c r="H83" s="295" t="s">
        <v>557</v>
      </c>
      <c r="I83" s="295" t="s">
        <v>547</v>
      </c>
      <c r="J83" s="295">
        <v>15</v>
      </c>
      <c r="K83" s="283"/>
    </row>
    <row r="84" s="1" customFormat="1" ht="15" customHeight="1">
      <c r="B84" s="294"/>
      <c r="C84" s="295" t="s">
        <v>558</v>
      </c>
      <c r="D84" s="295"/>
      <c r="E84" s="295"/>
      <c r="F84" s="296" t="s">
        <v>551</v>
      </c>
      <c r="G84" s="295"/>
      <c r="H84" s="295" t="s">
        <v>559</v>
      </c>
      <c r="I84" s="295" t="s">
        <v>547</v>
      </c>
      <c r="J84" s="295">
        <v>15</v>
      </c>
      <c r="K84" s="283"/>
    </row>
    <row r="85" s="1" customFormat="1" ht="15" customHeight="1">
      <c r="B85" s="294"/>
      <c r="C85" s="295" t="s">
        <v>560</v>
      </c>
      <c r="D85" s="295"/>
      <c r="E85" s="295"/>
      <c r="F85" s="296" t="s">
        <v>551</v>
      </c>
      <c r="G85" s="295"/>
      <c r="H85" s="295" t="s">
        <v>561</v>
      </c>
      <c r="I85" s="295" t="s">
        <v>547</v>
      </c>
      <c r="J85" s="295">
        <v>20</v>
      </c>
      <c r="K85" s="283"/>
    </row>
    <row r="86" s="1" customFormat="1" ht="15" customHeight="1">
      <c r="B86" s="294"/>
      <c r="C86" s="295" t="s">
        <v>562</v>
      </c>
      <c r="D86" s="295"/>
      <c r="E86" s="295"/>
      <c r="F86" s="296" t="s">
        <v>551</v>
      </c>
      <c r="G86" s="295"/>
      <c r="H86" s="295" t="s">
        <v>563</v>
      </c>
      <c r="I86" s="295" t="s">
        <v>547</v>
      </c>
      <c r="J86" s="295">
        <v>20</v>
      </c>
      <c r="K86" s="283"/>
    </row>
    <row r="87" s="1" customFormat="1" ht="15" customHeight="1">
      <c r="B87" s="294"/>
      <c r="C87" s="269" t="s">
        <v>564</v>
      </c>
      <c r="D87" s="269"/>
      <c r="E87" s="269"/>
      <c r="F87" s="292" t="s">
        <v>551</v>
      </c>
      <c r="G87" s="293"/>
      <c r="H87" s="269" t="s">
        <v>565</v>
      </c>
      <c r="I87" s="269" t="s">
        <v>547</v>
      </c>
      <c r="J87" s="269">
        <v>50</v>
      </c>
      <c r="K87" s="283"/>
    </row>
    <row r="88" s="1" customFormat="1" ht="15" customHeight="1">
      <c r="B88" s="294"/>
      <c r="C88" s="269" t="s">
        <v>566</v>
      </c>
      <c r="D88" s="269"/>
      <c r="E88" s="269"/>
      <c r="F88" s="292" t="s">
        <v>551</v>
      </c>
      <c r="G88" s="293"/>
      <c r="H88" s="269" t="s">
        <v>567</v>
      </c>
      <c r="I88" s="269" t="s">
        <v>547</v>
      </c>
      <c r="J88" s="269">
        <v>20</v>
      </c>
      <c r="K88" s="283"/>
    </row>
    <row r="89" s="1" customFormat="1" ht="15" customHeight="1">
      <c r="B89" s="294"/>
      <c r="C89" s="269" t="s">
        <v>568</v>
      </c>
      <c r="D89" s="269"/>
      <c r="E89" s="269"/>
      <c r="F89" s="292" t="s">
        <v>551</v>
      </c>
      <c r="G89" s="293"/>
      <c r="H89" s="269" t="s">
        <v>569</v>
      </c>
      <c r="I89" s="269" t="s">
        <v>547</v>
      </c>
      <c r="J89" s="269">
        <v>20</v>
      </c>
      <c r="K89" s="283"/>
    </row>
    <row r="90" s="1" customFormat="1" ht="15" customHeight="1">
      <c r="B90" s="294"/>
      <c r="C90" s="269" t="s">
        <v>570</v>
      </c>
      <c r="D90" s="269"/>
      <c r="E90" s="269"/>
      <c r="F90" s="292" t="s">
        <v>551</v>
      </c>
      <c r="G90" s="293"/>
      <c r="H90" s="269" t="s">
        <v>571</v>
      </c>
      <c r="I90" s="269" t="s">
        <v>547</v>
      </c>
      <c r="J90" s="269">
        <v>50</v>
      </c>
      <c r="K90" s="283"/>
    </row>
    <row r="91" s="1" customFormat="1" ht="15" customHeight="1">
      <c r="B91" s="294"/>
      <c r="C91" s="269" t="s">
        <v>572</v>
      </c>
      <c r="D91" s="269"/>
      <c r="E91" s="269"/>
      <c r="F91" s="292" t="s">
        <v>551</v>
      </c>
      <c r="G91" s="293"/>
      <c r="H91" s="269" t="s">
        <v>572</v>
      </c>
      <c r="I91" s="269" t="s">
        <v>547</v>
      </c>
      <c r="J91" s="269">
        <v>50</v>
      </c>
      <c r="K91" s="283"/>
    </row>
    <row r="92" s="1" customFormat="1" ht="15" customHeight="1">
      <c r="B92" s="294"/>
      <c r="C92" s="269" t="s">
        <v>573</v>
      </c>
      <c r="D92" s="269"/>
      <c r="E92" s="269"/>
      <c r="F92" s="292" t="s">
        <v>551</v>
      </c>
      <c r="G92" s="293"/>
      <c r="H92" s="269" t="s">
        <v>574</v>
      </c>
      <c r="I92" s="269" t="s">
        <v>547</v>
      </c>
      <c r="J92" s="269">
        <v>255</v>
      </c>
      <c r="K92" s="283"/>
    </row>
    <row r="93" s="1" customFormat="1" ht="15" customHeight="1">
      <c r="B93" s="294"/>
      <c r="C93" s="269" t="s">
        <v>575</v>
      </c>
      <c r="D93" s="269"/>
      <c r="E93" s="269"/>
      <c r="F93" s="292" t="s">
        <v>545</v>
      </c>
      <c r="G93" s="293"/>
      <c r="H93" s="269" t="s">
        <v>576</v>
      </c>
      <c r="I93" s="269" t="s">
        <v>577</v>
      </c>
      <c r="J93" s="269"/>
      <c r="K93" s="283"/>
    </row>
    <row r="94" s="1" customFormat="1" ht="15" customHeight="1">
      <c r="B94" s="294"/>
      <c r="C94" s="269" t="s">
        <v>578</v>
      </c>
      <c r="D94" s="269"/>
      <c r="E94" s="269"/>
      <c r="F94" s="292" t="s">
        <v>545</v>
      </c>
      <c r="G94" s="293"/>
      <c r="H94" s="269" t="s">
        <v>579</v>
      </c>
      <c r="I94" s="269" t="s">
        <v>580</v>
      </c>
      <c r="J94" s="269"/>
      <c r="K94" s="283"/>
    </row>
    <row r="95" s="1" customFormat="1" ht="15" customHeight="1">
      <c r="B95" s="294"/>
      <c r="C95" s="269" t="s">
        <v>581</v>
      </c>
      <c r="D95" s="269"/>
      <c r="E95" s="269"/>
      <c r="F95" s="292" t="s">
        <v>545</v>
      </c>
      <c r="G95" s="293"/>
      <c r="H95" s="269" t="s">
        <v>581</v>
      </c>
      <c r="I95" s="269" t="s">
        <v>580</v>
      </c>
      <c r="J95" s="269"/>
      <c r="K95" s="283"/>
    </row>
    <row r="96" s="1" customFormat="1" ht="15" customHeight="1">
      <c r="B96" s="294"/>
      <c r="C96" s="269" t="s">
        <v>37</v>
      </c>
      <c r="D96" s="269"/>
      <c r="E96" s="269"/>
      <c r="F96" s="292" t="s">
        <v>545</v>
      </c>
      <c r="G96" s="293"/>
      <c r="H96" s="269" t="s">
        <v>582</v>
      </c>
      <c r="I96" s="269" t="s">
        <v>580</v>
      </c>
      <c r="J96" s="269"/>
      <c r="K96" s="283"/>
    </row>
    <row r="97" s="1" customFormat="1" ht="15" customHeight="1">
      <c r="B97" s="294"/>
      <c r="C97" s="269" t="s">
        <v>47</v>
      </c>
      <c r="D97" s="269"/>
      <c r="E97" s="269"/>
      <c r="F97" s="292" t="s">
        <v>545</v>
      </c>
      <c r="G97" s="293"/>
      <c r="H97" s="269" t="s">
        <v>583</v>
      </c>
      <c r="I97" s="269" t="s">
        <v>580</v>
      </c>
      <c r="J97" s="269"/>
      <c r="K97" s="283"/>
    </row>
    <row r="98" s="1" customFormat="1" ht="15" customHeight="1">
      <c r="B98" s="297"/>
      <c r="C98" s="298"/>
      <c r="D98" s="298"/>
      <c r="E98" s="298"/>
      <c r="F98" s="298"/>
      <c r="G98" s="298"/>
      <c r="H98" s="298"/>
      <c r="I98" s="298"/>
      <c r="J98" s="298"/>
      <c r="K98" s="299"/>
    </row>
    <row r="99" s="1" customFormat="1" ht="18.75" customHeight="1">
      <c r="B99" s="300"/>
      <c r="C99" s="301"/>
      <c r="D99" s="301"/>
      <c r="E99" s="301"/>
      <c r="F99" s="301"/>
      <c r="G99" s="301"/>
      <c r="H99" s="301"/>
      <c r="I99" s="301"/>
      <c r="J99" s="301"/>
      <c r="K99" s="300"/>
    </row>
    <row r="100" s="1" customFormat="1" ht="18.75" customHeight="1">
      <c r="B100" s="277"/>
      <c r="C100" s="277"/>
      <c r="D100" s="277"/>
      <c r="E100" s="277"/>
      <c r="F100" s="277"/>
      <c r="G100" s="277"/>
      <c r="H100" s="277"/>
      <c r="I100" s="277"/>
      <c r="J100" s="277"/>
      <c r="K100" s="277"/>
    </row>
    <row r="101" s="1" customFormat="1" ht="7.5" customHeight="1">
      <c r="B101" s="278"/>
      <c r="C101" s="279"/>
      <c r="D101" s="279"/>
      <c r="E101" s="279"/>
      <c r="F101" s="279"/>
      <c r="G101" s="279"/>
      <c r="H101" s="279"/>
      <c r="I101" s="279"/>
      <c r="J101" s="279"/>
      <c r="K101" s="280"/>
    </row>
    <row r="102" s="1" customFormat="1" ht="45" customHeight="1">
      <c r="B102" s="281"/>
      <c r="C102" s="282" t="s">
        <v>584</v>
      </c>
      <c r="D102" s="282"/>
      <c r="E102" s="282"/>
      <c r="F102" s="282"/>
      <c r="G102" s="282"/>
      <c r="H102" s="282"/>
      <c r="I102" s="282"/>
      <c r="J102" s="282"/>
      <c r="K102" s="283"/>
    </row>
    <row r="103" s="1" customFormat="1" ht="17.25" customHeight="1">
      <c r="B103" s="281"/>
      <c r="C103" s="284" t="s">
        <v>539</v>
      </c>
      <c r="D103" s="284"/>
      <c r="E103" s="284"/>
      <c r="F103" s="284" t="s">
        <v>540</v>
      </c>
      <c r="G103" s="285"/>
      <c r="H103" s="284" t="s">
        <v>53</v>
      </c>
      <c r="I103" s="284" t="s">
        <v>56</v>
      </c>
      <c r="J103" s="284" t="s">
        <v>541</v>
      </c>
      <c r="K103" s="283"/>
    </row>
    <row r="104" s="1" customFormat="1" ht="17.25" customHeight="1">
      <c r="B104" s="281"/>
      <c r="C104" s="286" t="s">
        <v>542</v>
      </c>
      <c r="D104" s="286"/>
      <c r="E104" s="286"/>
      <c r="F104" s="287" t="s">
        <v>543</v>
      </c>
      <c r="G104" s="288"/>
      <c r="H104" s="286"/>
      <c r="I104" s="286"/>
      <c r="J104" s="286" t="s">
        <v>544</v>
      </c>
      <c r="K104" s="283"/>
    </row>
    <row r="105" s="1" customFormat="1" ht="5.25" customHeight="1">
      <c r="B105" s="281"/>
      <c r="C105" s="284"/>
      <c r="D105" s="284"/>
      <c r="E105" s="284"/>
      <c r="F105" s="284"/>
      <c r="G105" s="302"/>
      <c r="H105" s="284"/>
      <c r="I105" s="284"/>
      <c r="J105" s="284"/>
      <c r="K105" s="283"/>
    </row>
    <row r="106" s="1" customFormat="1" ht="15" customHeight="1">
      <c r="B106" s="281"/>
      <c r="C106" s="269" t="s">
        <v>52</v>
      </c>
      <c r="D106" s="291"/>
      <c r="E106" s="291"/>
      <c r="F106" s="292" t="s">
        <v>545</v>
      </c>
      <c r="G106" s="269"/>
      <c r="H106" s="269" t="s">
        <v>585</v>
      </c>
      <c r="I106" s="269" t="s">
        <v>547</v>
      </c>
      <c r="J106" s="269">
        <v>20</v>
      </c>
      <c r="K106" s="283"/>
    </row>
    <row r="107" s="1" customFormat="1" ht="15" customHeight="1">
      <c r="B107" s="281"/>
      <c r="C107" s="269" t="s">
        <v>548</v>
      </c>
      <c r="D107" s="269"/>
      <c r="E107" s="269"/>
      <c r="F107" s="292" t="s">
        <v>545</v>
      </c>
      <c r="G107" s="269"/>
      <c r="H107" s="269" t="s">
        <v>585</v>
      </c>
      <c r="I107" s="269" t="s">
        <v>547</v>
      </c>
      <c r="J107" s="269">
        <v>120</v>
      </c>
      <c r="K107" s="283"/>
    </row>
    <row r="108" s="1" customFormat="1" ht="15" customHeight="1">
      <c r="B108" s="294"/>
      <c r="C108" s="269" t="s">
        <v>550</v>
      </c>
      <c r="D108" s="269"/>
      <c r="E108" s="269"/>
      <c r="F108" s="292" t="s">
        <v>551</v>
      </c>
      <c r="G108" s="269"/>
      <c r="H108" s="269" t="s">
        <v>585</v>
      </c>
      <c r="I108" s="269" t="s">
        <v>547</v>
      </c>
      <c r="J108" s="269">
        <v>50</v>
      </c>
      <c r="K108" s="283"/>
    </row>
    <row r="109" s="1" customFormat="1" ht="15" customHeight="1">
      <c r="B109" s="294"/>
      <c r="C109" s="269" t="s">
        <v>553</v>
      </c>
      <c r="D109" s="269"/>
      <c r="E109" s="269"/>
      <c r="F109" s="292" t="s">
        <v>545</v>
      </c>
      <c r="G109" s="269"/>
      <c r="H109" s="269" t="s">
        <v>585</v>
      </c>
      <c r="I109" s="269" t="s">
        <v>555</v>
      </c>
      <c r="J109" s="269"/>
      <c r="K109" s="283"/>
    </row>
    <row r="110" s="1" customFormat="1" ht="15" customHeight="1">
      <c r="B110" s="294"/>
      <c r="C110" s="269" t="s">
        <v>564</v>
      </c>
      <c r="D110" s="269"/>
      <c r="E110" s="269"/>
      <c r="F110" s="292" t="s">
        <v>551</v>
      </c>
      <c r="G110" s="269"/>
      <c r="H110" s="269" t="s">
        <v>585</v>
      </c>
      <c r="I110" s="269" t="s">
        <v>547</v>
      </c>
      <c r="J110" s="269">
        <v>50</v>
      </c>
      <c r="K110" s="283"/>
    </row>
    <row r="111" s="1" customFormat="1" ht="15" customHeight="1">
      <c r="B111" s="294"/>
      <c r="C111" s="269" t="s">
        <v>572</v>
      </c>
      <c r="D111" s="269"/>
      <c r="E111" s="269"/>
      <c r="F111" s="292" t="s">
        <v>551</v>
      </c>
      <c r="G111" s="269"/>
      <c r="H111" s="269" t="s">
        <v>585</v>
      </c>
      <c r="I111" s="269" t="s">
        <v>547</v>
      </c>
      <c r="J111" s="269">
        <v>50</v>
      </c>
      <c r="K111" s="283"/>
    </row>
    <row r="112" s="1" customFormat="1" ht="15" customHeight="1">
      <c r="B112" s="294"/>
      <c r="C112" s="269" t="s">
        <v>570</v>
      </c>
      <c r="D112" s="269"/>
      <c r="E112" s="269"/>
      <c r="F112" s="292" t="s">
        <v>551</v>
      </c>
      <c r="G112" s="269"/>
      <c r="H112" s="269" t="s">
        <v>585</v>
      </c>
      <c r="I112" s="269" t="s">
        <v>547</v>
      </c>
      <c r="J112" s="269">
        <v>50</v>
      </c>
      <c r="K112" s="283"/>
    </row>
    <row r="113" s="1" customFormat="1" ht="15" customHeight="1">
      <c r="B113" s="294"/>
      <c r="C113" s="269" t="s">
        <v>52</v>
      </c>
      <c r="D113" s="269"/>
      <c r="E113" s="269"/>
      <c r="F113" s="292" t="s">
        <v>545</v>
      </c>
      <c r="G113" s="269"/>
      <c r="H113" s="269" t="s">
        <v>586</v>
      </c>
      <c r="I113" s="269" t="s">
        <v>547</v>
      </c>
      <c r="J113" s="269">
        <v>20</v>
      </c>
      <c r="K113" s="283"/>
    </row>
    <row r="114" s="1" customFormat="1" ht="15" customHeight="1">
      <c r="B114" s="294"/>
      <c r="C114" s="269" t="s">
        <v>587</v>
      </c>
      <c r="D114" s="269"/>
      <c r="E114" s="269"/>
      <c r="F114" s="292" t="s">
        <v>545</v>
      </c>
      <c r="G114" s="269"/>
      <c r="H114" s="269" t="s">
        <v>588</v>
      </c>
      <c r="I114" s="269" t="s">
        <v>547</v>
      </c>
      <c r="J114" s="269">
        <v>120</v>
      </c>
      <c r="K114" s="283"/>
    </row>
    <row r="115" s="1" customFormat="1" ht="15" customHeight="1">
      <c r="B115" s="294"/>
      <c r="C115" s="269" t="s">
        <v>37</v>
      </c>
      <c r="D115" s="269"/>
      <c r="E115" s="269"/>
      <c r="F115" s="292" t="s">
        <v>545</v>
      </c>
      <c r="G115" s="269"/>
      <c r="H115" s="269" t="s">
        <v>589</v>
      </c>
      <c r="I115" s="269" t="s">
        <v>580</v>
      </c>
      <c r="J115" s="269"/>
      <c r="K115" s="283"/>
    </row>
    <row r="116" s="1" customFormat="1" ht="15" customHeight="1">
      <c r="B116" s="294"/>
      <c r="C116" s="269" t="s">
        <v>47</v>
      </c>
      <c r="D116" s="269"/>
      <c r="E116" s="269"/>
      <c r="F116" s="292" t="s">
        <v>545</v>
      </c>
      <c r="G116" s="269"/>
      <c r="H116" s="269" t="s">
        <v>590</v>
      </c>
      <c r="I116" s="269" t="s">
        <v>580</v>
      </c>
      <c r="J116" s="269"/>
      <c r="K116" s="283"/>
    </row>
    <row r="117" s="1" customFormat="1" ht="15" customHeight="1">
      <c r="B117" s="294"/>
      <c r="C117" s="269" t="s">
        <v>56</v>
      </c>
      <c r="D117" s="269"/>
      <c r="E117" s="269"/>
      <c r="F117" s="292" t="s">
        <v>545</v>
      </c>
      <c r="G117" s="269"/>
      <c r="H117" s="269" t="s">
        <v>591</v>
      </c>
      <c r="I117" s="269" t="s">
        <v>592</v>
      </c>
      <c r="J117" s="269"/>
      <c r="K117" s="283"/>
    </row>
    <row r="118" s="1" customFormat="1" ht="15" customHeight="1">
      <c r="B118" s="297"/>
      <c r="C118" s="303"/>
      <c r="D118" s="303"/>
      <c r="E118" s="303"/>
      <c r="F118" s="303"/>
      <c r="G118" s="303"/>
      <c r="H118" s="303"/>
      <c r="I118" s="303"/>
      <c r="J118" s="303"/>
      <c r="K118" s="299"/>
    </row>
    <row r="119" s="1" customFormat="1" ht="18.75" customHeight="1">
      <c r="B119" s="304"/>
      <c r="C119" s="305"/>
      <c r="D119" s="305"/>
      <c r="E119" s="305"/>
      <c r="F119" s="306"/>
      <c r="G119" s="305"/>
      <c r="H119" s="305"/>
      <c r="I119" s="305"/>
      <c r="J119" s="305"/>
      <c r="K119" s="304"/>
    </row>
    <row r="120" s="1" customFormat="1" ht="18.75" customHeight="1">
      <c r="B120" s="277"/>
      <c r="C120" s="277"/>
      <c r="D120" s="277"/>
      <c r="E120" s="277"/>
      <c r="F120" s="277"/>
      <c r="G120" s="277"/>
      <c r="H120" s="277"/>
      <c r="I120" s="277"/>
      <c r="J120" s="277"/>
      <c r="K120" s="277"/>
    </row>
    <row r="121" s="1" customFormat="1" ht="7.5" customHeight="1">
      <c r="B121" s="307"/>
      <c r="C121" s="308"/>
      <c r="D121" s="308"/>
      <c r="E121" s="308"/>
      <c r="F121" s="308"/>
      <c r="G121" s="308"/>
      <c r="H121" s="308"/>
      <c r="I121" s="308"/>
      <c r="J121" s="308"/>
      <c r="K121" s="309"/>
    </row>
    <row r="122" s="1" customFormat="1" ht="45" customHeight="1">
      <c r="B122" s="310"/>
      <c r="C122" s="260" t="s">
        <v>593</v>
      </c>
      <c r="D122" s="260"/>
      <c r="E122" s="260"/>
      <c r="F122" s="260"/>
      <c r="G122" s="260"/>
      <c r="H122" s="260"/>
      <c r="I122" s="260"/>
      <c r="J122" s="260"/>
      <c r="K122" s="311"/>
    </row>
    <row r="123" s="1" customFormat="1" ht="17.25" customHeight="1">
      <c r="B123" s="312"/>
      <c r="C123" s="284" t="s">
        <v>539</v>
      </c>
      <c r="D123" s="284"/>
      <c r="E123" s="284"/>
      <c r="F123" s="284" t="s">
        <v>540</v>
      </c>
      <c r="G123" s="285"/>
      <c r="H123" s="284" t="s">
        <v>53</v>
      </c>
      <c r="I123" s="284" t="s">
        <v>56</v>
      </c>
      <c r="J123" s="284" t="s">
        <v>541</v>
      </c>
      <c r="K123" s="313"/>
    </row>
    <row r="124" s="1" customFormat="1" ht="17.25" customHeight="1">
      <c r="B124" s="312"/>
      <c r="C124" s="286" t="s">
        <v>542</v>
      </c>
      <c r="D124" s="286"/>
      <c r="E124" s="286"/>
      <c r="F124" s="287" t="s">
        <v>543</v>
      </c>
      <c r="G124" s="288"/>
      <c r="H124" s="286"/>
      <c r="I124" s="286"/>
      <c r="J124" s="286" t="s">
        <v>544</v>
      </c>
      <c r="K124" s="313"/>
    </row>
    <row r="125" s="1" customFormat="1" ht="5.25" customHeight="1">
      <c r="B125" s="314"/>
      <c r="C125" s="289"/>
      <c r="D125" s="289"/>
      <c r="E125" s="289"/>
      <c r="F125" s="289"/>
      <c r="G125" s="315"/>
      <c r="H125" s="289"/>
      <c r="I125" s="289"/>
      <c r="J125" s="289"/>
      <c r="K125" s="316"/>
    </row>
    <row r="126" s="1" customFormat="1" ht="15" customHeight="1">
      <c r="B126" s="314"/>
      <c r="C126" s="269" t="s">
        <v>548</v>
      </c>
      <c r="D126" s="291"/>
      <c r="E126" s="291"/>
      <c r="F126" s="292" t="s">
        <v>545</v>
      </c>
      <c r="G126" s="269"/>
      <c r="H126" s="269" t="s">
        <v>585</v>
      </c>
      <c r="I126" s="269" t="s">
        <v>547</v>
      </c>
      <c r="J126" s="269">
        <v>120</v>
      </c>
      <c r="K126" s="317"/>
    </row>
    <row r="127" s="1" customFormat="1" ht="15" customHeight="1">
      <c r="B127" s="314"/>
      <c r="C127" s="269" t="s">
        <v>594</v>
      </c>
      <c r="D127" s="269"/>
      <c r="E127" s="269"/>
      <c r="F127" s="292" t="s">
        <v>545</v>
      </c>
      <c r="G127" s="269"/>
      <c r="H127" s="269" t="s">
        <v>595</v>
      </c>
      <c r="I127" s="269" t="s">
        <v>547</v>
      </c>
      <c r="J127" s="269" t="s">
        <v>596</v>
      </c>
      <c r="K127" s="317"/>
    </row>
    <row r="128" s="1" customFormat="1" ht="15" customHeight="1">
      <c r="B128" s="314"/>
      <c r="C128" s="269" t="s">
        <v>493</v>
      </c>
      <c r="D128" s="269"/>
      <c r="E128" s="269"/>
      <c r="F128" s="292" t="s">
        <v>545</v>
      </c>
      <c r="G128" s="269"/>
      <c r="H128" s="269" t="s">
        <v>597</v>
      </c>
      <c r="I128" s="269" t="s">
        <v>547</v>
      </c>
      <c r="J128" s="269" t="s">
        <v>596</v>
      </c>
      <c r="K128" s="317"/>
    </row>
    <row r="129" s="1" customFormat="1" ht="15" customHeight="1">
      <c r="B129" s="314"/>
      <c r="C129" s="269" t="s">
        <v>556</v>
      </c>
      <c r="D129" s="269"/>
      <c r="E129" s="269"/>
      <c r="F129" s="292" t="s">
        <v>551</v>
      </c>
      <c r="G129" s="269"/>
      <c r="H129" s="269" t="s">
        <v>557</v>
      </c>
      <c r="I129" s="269" t="s">
        <v>547</v>
      </c>
      <c r="J129" s="269">
        <v>15</v>
      </c>
      <c r="K129" s="317"/>
    </row>
    <row r="130" s="1" customFormat="1" ht="15" customHeight="1">
      <c r="B130" s="314"/>
      <c r="C130" s="295" t="s">
        <v>558</v>
      </c>
      <c r="D130" s="295"/>
      <c r="E130" s="295"/>
      <c r="F130" s="296" t="s">
        <v>551</v>
      </c>
      <c r="G130" s="295"/>
      <c r="H130" s="295" t="s">
        <v>559</v>
      </c>
      <c r="I130" s="295" t="s">
        <v>547</v>
      </c>
      <c r="J130" s="295">
        <v>15</v>
      </c>
      <c r="K130" s="317"/>
    </row>
    <row r="131" s="1" customFormat="1" ht="15" customHeight="1">
      <c r="B131" s="314"/>
      <c r="C131" s="295" t="s">
        <v>560</v>
      </c>
      <c r="D131" s="295"/>
      <c r="E131" s="295"/>
      <c r="F131" s="296" t="s">
        <v>551</v>
      </c>
      <c r="G131" s="295"/>
      <c r="H131" s="295" t="s">
        <v>561</v>
      </c>
      <c r="I131" s="295" t="s">
        <v>547</v>
      </c>
      <c r="J131" s="295">
        <v>20</v>
      </c>
      <c r="K131" s="317"/>
    </row>
    <row r="132" s="1" customFormat="1" ht="15" customHeight="1">
      <c r="B132" s="314"/>
      <c r="C132" s="295" t="s">
        <v>562</v>
      </c>
      <c r="D132" s="295"/>
      <c r="E132" s="295"/>
      <c r="F132" s="296" t="s">
        <v>551</v>
      </c>
      <c r="G132" s="295"/>
      <c r="H132" s="295" t="s">
        <v>563</v>
      </c>
      <c r="I132" s="295" t="s">
        <v>547</v>
      </c>
      <c r="J132" s="295">
        <v>20</v>
      </c>
      <c r="K132" s="317"/>
    </row>
    <row r="133" s="1" customFormat="1" ht="15" customHeight="1">
      <c r="B133" s="314"/>
      <c r="C133" s="269" t="s">
        <v>550</v>
      </c>
      <c r="D133" s="269"/>
      <c r="E133" s="269"/>
      <c r="F133" s="292" t="s">
        <v>551</v>
      </c>
      <c r="G133" s="269"/>
      <c r="H133" s="269" t="s">
        <v>585</v>
      </c>
      <c r="I133" s="269" t="s">
        <v>547</v>
      </c>
      <c r="J133" s="269">
        <v>50</v>
      </c>
      <c r="K133" s="317"/>
    </row>
    <row r="134" s="1" customFormat="1" ht="15" customHeight="1">
      <c r="B134" s="314"/>
      <c r="C134" s="269" t="s">
        <v>564</v>
      </c>
      <c r="D134" s="269"/>
      <c r="E134" s="269"/>
      <c r="F134" s="292" t="s">
        <v>551</v>
      </c>
      <c r="G134" s="269"/>
      <c r="H134" s="269" t="s">
        <v>585</v>
      </c>
      <c r="I134" s="269" t="s">
        <v>547</v>
      </c>
      <c r="J134" s="269">
        <v>50</v>
      </c>
      <c r="K134" s="317"/>
    </row>
    <row r="135" s="1" customFormat="1" ht="15" customHeight="1">
      <c r="B135" s="314"/>
      <c r="C135" s="269" t="s">
        <v>570</v>
      </c>
      <c r="D135" s="269"/>
      <c r="E135" s="269"/>
      <c r="F135" s="292" t="s">
        <v>551</v>
      </c>
      <c r="G135" s="269"/>
      <c r="H135" s="269" t="s">
        <v>585</v>
      </c>
      <c r="I135" s="269" t="s">
        <v>547</v>
      </c>
      <c r="J135" s="269">
        <v>50</v>
      </c>
      <c r="K135" s="317"/>
    </row>
    <row r="136" s="1" customFormat="1" ht="15" customHeight="1">
      <c r="B136" s="314"/>
      <c r="C136" s="269" t="s">
        <v>572</v>
      </c>
      <c r="D136" s="269"/>
      <c r="E136" s="269"/>
      <c r="F136" s="292" t="s">
        <v>551</v>
      </c>
      <c r="G136" s="269"/>
      <c r="H136" s="269" t="s">
        <v>585</v>
      </c>
      <c r="I136" s="269" t="s">
        <v>547</v>
      </c>
      <c r="J136" s="269">
        <v>50</v>
      </c>
      <c r="K136" s="317"/>
    </row>
    <row r="137" s="1" customFormat="1" ht="15" customHeight="1">
      <c r="B137" s="314"/>
      <c r="C137" s="269" t="s">
        <v>573</v>
      </c>
      <c r="D137" s="269"/>
      <c r="E137" s="269"/>
      <c r="F137" s="292" t="s">
        <v>551</v>
      </c>
      <c r="G137" s="269"/>
      <c r="H137" s="269" t="s">
        <v>598</v>
      </c>
      <c r="I137" s="269" t="s">
        <v>547</v>
      </c>
      <c r="J137" s="269">
        <v>255</v>
      </c>
      <c r="K137" s="317"/>
    </row>
    <row r="138" s="1" customFormat="1" ht="15" customHeight="1">
      <c r="B138" s="314"/>
      <c r="C138" s="269" t="s">
        <v>575</v>
      </c>
      <c r="D138" s="269"/>
      <c r="E138" s="269"/>
      <c r="F138" s="292" t="s">
        <v>545</v>
      </c>
      <c r="G138" s="269"/>
      <c r="H138" s="269" t="s">
        <v>599</v>
      </c>
      <c r="I138" s="269" t="s">
        <v>577</v>
      </c>
      <c r="J138" s="269"/>
      <c r="K138" s="317"/>
    </row>
    <row r="139" s="1" customFormat="1" ht="15" customHeight="1">
      <c r="B139" s="314"/>
      <c r="C139" s="269" t="s">
        <v>578</v>
      </c>
      <c r="D139" s="269"/>
      <c r="E139" s="269"/>
      <c r="F139" s="292" t="s">
        <v>545</v>
      </c>
      <c r="G139" s="269"/>
      <c r="H139" s="269" t="s">
        <v>600</v>
      </c>
      <c r="I139" s="269" t="s">
        <v>580</v>
      </c>
      <c r="J139" s="269"/>
      <c r="K139" s="317"/>
    </row>
    <row r="140" s="1" customFormat="1" ht="15" customHeight="1">
      <c r="B140" s="314"/>
      <c r="C140" s="269" t="s">
        <v>581</v>
      </c>
      <c r="D140" s="269"/>
      <c r="E140" s="269"/>
      <c r="F140" s="292" t="s">
        <v>545</v>
      </c>
      <c r="G140" s="269"/>
      <c r="H140" s="269" t="s">
        <v>581</v>
      </c>
      <c r="I140" s="269" t="s">
        <v>580</v>
      </c>
      <c r="J140" s="269"/>
      <c r="K140" s="317"/>
    </row>
    <row r="141" s="1" customFormat="1" ht="15" customHeight="1">
      <c r="B141" s="314"/>
      <c r="C141" s="269" t="s">
        <v>37</v>
      </c>
      <c r="D141" s="269"/>
      <c r="E141" s="269"/>
      <c r="F141" s="292" t="s">
        <v>545</v>
      </c>
      <c r="G141" s="269"/>
      <c r="H141" s="269" t="s">
        <v>601</v>
      </c>
      <c r="I141" s="269" t="s">
        <v>580</v>
      </c>
      <c r="J141" s="269"/>
      <c r="K141" s="317"/>
    </row>
    <row r="142" s="1" customFormat="1" ht="15" customHeight="1">
      <c r="B142" s="314"/>
      <c r="C142" s="269" t="s">
        <v>602</v>
      </c>
      <c r="D142" s="269"/>
      <c r="E142" s="269"/>
      <c r="F142" s="292" t="s">
        <v>545</v>
      </c>
      <c r="G142" s="269"/>
      <c r="H142" s="269" t="s">
        <v>603</v>
      </c>
      <c r="I142" s="269" t="s">
        <v>580</v>
      </c>
      <c r="J142" s="269"/>
      <c r="K142" s="317"/>
    </row>
    <row r="143" s="1" customFormat="1" ht="15" customHeight="1">
      <c r="B143" s="318"/>
      <c r="C143" s="319"/>
      <c r="D143" s="319"/>
      <c r="E143" s="319"/>
      <c r="F143" s="319"/>
      <c r="G143" s="319"/>
      <c r="H143" s="319"/>
      <c r="I143" s="319"/>
      <c r="J143" s="319"/>
      <c r="K143" s="320"/>
    </row>
    <row r="144" s="1" customFormat="1" ht="18.75" customHeight="1">
      <c r="B144" s="305"/>
      <c r="C144" s="305"/>
      <c r="D144" s="305"/>
      <c r="E144" s="305"/>
      <c r="F144" s="306"/>
      <c r="G144" s="305"/>
      <c r="H144" s="305"/>
      <c r="I144" s="305"/>
      <c r="J144" s="305"/>
      <c r="K144" s="305"/>
    </row>
    <row r="145" s="1" customFormat="1" ht="18.75" customHeight="1">
      <c r="B145" s="277"/>
      <c r="C145" s="277"/>
      <c r="D145" s="277"/>
      <c r="E145" s="277"/>
      <c r="F145" s="277"/>
      <c r="G145" s="277"/>
      <c r="H145" s="277"/>
      <c r="I145" s="277"/>
      <c r="J145" s="277"/>
      <c r="K145" s="277"/>
    </row>
    <row r="146" s="1" customFormat="1" ht="7.5" customHeight="1">
      <c r="B146" s="278"/>
      <c r="C146" s="279"/>
      <c r="D146" s="279"/>
      <c r="E146" s="279"/>
      <c r="F146" s="279"/>
      <c r="G146" s="279"/>
      <c r="H146" s="279"/>
      <c r="I146" s="279"/>
      <c r="J146" s="279"/>
      <c r="K146" s="280"/>
    </row>
    <row r="147" s="1" customFormat="1" ht="45" customHeight="1">
      <c r="B147" s="281"/>
      <c r="C147" s="282" t="s">
        <v>604</v>
      </c>
      <c r="D147" s="282"/>
      <c r="E147" s="282"/>
      <c r="F147" s="282"/>
      <c r="G147" s="282"/>
      <c r="H147" s="282"/>
      <c r="I147" s="282"/>
      <c r="J147" s="282"/>
      <c r="K147" s="283"/>
    </row>
    <row r="148" s="1" customFormat="1" ht="17.25" customHeight="1">
      <c r="B148" s="281"/>
      <c r="C148" s="284" t="s">
        <v>539</v>
      </c>
      <c r="D148" s="284"/>
      <c r="E148" s="284"/>
      <c r="F148" s="284" t="s">
        <v>540</v>
      </c>
      <c r="G148" s="285"/>
      <c r="H148" s="284" t="s">
        <v>53</v>
      </c>
      <c r="I148" s="284" t="s">
        <v>56</v>
      </c>
      <c r="J148" s="284" t="s">
        <v>541</v>
      </c>
      <c r="K148" s="283"/>
    </row>
    <row r="149" s="1" customFormat="1" ht="17.25" customHeight="1">
      <c r="B149" s="281"/>
      <c r="C149" s="286" t="s">
        <v>542</v>
      </c>
      <c r="D149" s="286"/>
      <c r="E149" s="286"/>
      <c r="F149" s="287" t="s">
        <v>543</v>
      </c>
      <c r="G149" s="288"/>
      <c r="H149" s="286"/>
      <c r="I149" s="286"/>
      <c r="J149" s="286" t="s">
        <v>544</v>
      </c>
      <c r="K149" s="283"/>
    </row>
    <row r="150" s="1" customFormat="1" ht="5.25" customHeight="1">
      <c r="B150" s="294"/>
      <c r="C150" s="289"/>
      <c r="D150" s="289"/>
      <c r="E150" s="289"/>
      <c r="F150" s="289"/>
      <c r="G150" s="290"/>
      <c r="H150" s="289"/>
      <c r="I150" s="289"/>
      <c r="J150" s="289"/>
      <c r="K150" s="317"/>
    </row>
    <row r="151" s="1" customFormat="1" ht="15" customHeight="1">
      <c r="B151" s="294"/>
      <c r="C151" s="321" t="s">
        <v>548</v>
      </c>
      <c r="D151" s="269"/>
      <c r="E151" s="269"/>
      <c r="F151" s="322" t="s">
        <v>545</v>
      </c>
      <c r="G151" s="269"/>
      <c r="H151" s="321" t="s">
        <v>585</v>
      </c>
      <c r="I151" s="321" t="s">
        <v>547</v>
      </c>
      <c r="J151" s="321">
        <v>120</v>
      </c>
      <c r="K151" s="317"/>
    </row>
    <row r="152" s="1" customFormat="1" ht="15" customHeight="1">
      <c r="B152" s="294"/>
      <c r="C152" s="321" t="s">
        <v>594</v>
      </c>
      <c r="D152" s="269"/>
      <c r="E152" s="269"/>
      <c r="F152" s="322" t="s">
        <v>545</v>
      </c>
      <c r="G152" s="269"/>
      <c r="H152" s="321" t="s">
        <v>605</v>
      </c>
      <c r="I152" s="321" t="s">
        <v>547</v>
      </c>
      <c r="J152" s="321" t="s">
        <v>596</v>
      </c>
      <c r="K152" s="317"/>
    </row>
    <row r="153" s="1" customFormat="1" ht="15" customHeight="1">
      <c r="B153" s="294"/>
      <c r="C153" s="321" t="s">
        <v>493</v>
      </c>
      <c r="D153" s="269"/>
      <c r="E153" s="269"/>
      <c r="F153" s="322" t="s">
        <v>545</v>
      </c>
      <c r="G153" s="269"/>
      <c r="H153" s="321" t="s">
        <v>606</v>
      </c>
      <c r="I153" s="321" t="s">
        <v>547</v>
      </c>
      <c r="J153" s="321" t="s">
        <v>596</v>
      </c>
      <c r="K153" s="317"/>
    </row>
    <row r="154" s="1" customFormat="1" ht="15" customHeight="1">
      <c r="B154" s="294"/>
      <c r="C154" s="321" t="s">
        <v>550</v>
      </c>
      <c r="D154" s="269"/>
      <c r="E154" s="269"/>
      <c r="F154" s="322" t="s">
        <v>551</v>
      </c>
      <c r="G154" s="269"/>
      <c r="H154" s="321" t="s">
        <v>585</v>
      </c>
      <c r="I154" s="321" t="s">
        <v>547</v>
      </c>
      <c r="J154" s="321">
        <v>50</v>
      </c>
      <c r="K154" s="317"/>
    </row>
    <row r="155" s="1" customFormat="1" ht="15" customHeight="1">
      <c r="B155" s="294"/>
      <c r="C155" s="321" t="s">
        <v>553</v>
      </c>
      <c r="D155" s="269"/>
      <c r="E155" s="269"/>
      <c r="F155" s="322" t="s">
        <v>545</v>
      </c>
      <c r="G155" s="269"/>
      <c r="H155" s="321" t="s">
        <v>585</v>
      </c>
      <c r="I155" s="321" t="s">
        <v>555</v>
      </c>
      <c r="J155" s="321"/>
      <c r="K155" s="317"/>
    </row>
    <row r="156" s="1" customFormat="1" ht="15" customHeight="1">
      <c r="B156" s="294"/>
      <c r="C156" s="321" t="s">
        <v>564</v>
      </c>
      <c r="D156" s="269"/>
      <c r="E156" s="269"/>
      <c r="F156" s="322" t="s">
        <v>551</v>
      </c>
      <c r="G156" s="269"/>
      <c r="H156" s="321" t="s">
        <v>585</v>
      </c>
      <c r="I156" s="321" t="s">
        <v>547</v>
      </c>
      <c r="J156" s="321">
        <v>50</v>
      </c>
      <c r="K156" s="317"/>
    </row>
    <row r="157" s="1" customFormat="1" ht="15" customHeight="1">
      <c r="B157" s="294"/>
      <c r="C157" s="321" t="s">
        <v>572</v>
      </c>
      <c r="D157" s="269"/>
      <c r="E157" s="269"/>
      <c r="F157" s="322" t="s">
        <v>551</v>
      </c>
      <c r="G157" s="269"/>
      <c r="H157" s="321" t="s">
        <v>585</v>
      </c>
      <c r="I157" s="321" t="s">
        <v>547</v>
      </c>
      <c r="J157" s="321">
        <v>50</v>
      </c>
      <c r="K157" s="317"/>
    </row>
    <row r="158" s="1" customFormat="1" ht="15" customHeight="1">
      <c r="B158" s="294"/>
      <c r="C158" s="321" t="s">
        <v>570</v>
      </c>
      <c r="D158" s="269"/>
      <c r="E158" s="269"/>
      <c r="F158" s="322" t="s">
        <v>551</v>
      </c>
      <c r="G158" s="269"/>
      <c r="H158" s="321" t="s">
        <v>585</v>
      </c>
      <c r="I158" s="321" t="s">
        <v>547</v>
      </c>
      <c r="J158" s="321">
        <v>50</v>
      </c>
      <c r="K158" s="317"/>
    </row>
    <row r="159" s="1" customFormat="1" ht="15" customHeight="1">
      <c r="B159" s="294"/>
      <c r="C159" s="321" t="s">
        <v>81</v>
      </c>
      <c r="D159" s="269"/>
      <c r="E159" s="269"/>
      <c r="F159" s="322" t="s">
        <v>545</v>
      </c>
      <c r="G159" s="269"/>
      <c r="H159" s="321" t="s">
        <v>607</v>
      </c>
      <c r="I159" s="321" t="s">
        <v>547</v>
      </c>
      <c r="J159" s="321" t="s">
        <v>608</v>
      </c>
      <c r="K159" s="317"/>
    </row>
    <row r="160" s="1" customFormat="1" ht="15" customHeight="1">
      <c r="B160" s="294"/>
      <c r="C160" s="321" t="s">
        <v>609</v>
      </c>
      <c r="D160" s="269"/>
      <c r="E160" s="269"/>
      <c r="F160" s="322" t="s">
        <v>545</v>
      </c>
      <c r="G160" s="269"/>
      <c r="H160" s="321" t="s">
        <v>610</v>
      </c>
      <c r="I160" s="321" t="s">
        <v>580</v>
      </c>
      <c r="J160" s="321"/>
      <c r="K160" s="317"/>
    </row>
    <row r="161" s="1" customFormat="1" ht="15" customHeight="1">
      <c r="B161" s="323"/>
      <c r="C161" s="303"/>
      <c r="D161" s="303"/>
      <c r="E161" s="303"/>
      <c r="F161" s="303"/>
      <c r="G161" s="303"/>
      <c r="H161" s="303"/>
      <c r="I161" s="303"/>
      <c r="J161" s="303"/>
      <c r="K161" s="324"/>
    </row>
    <row r="162" s="1" customFormat="1" ht="18.75" customHeight="1">
      <c r="B162" s="305"/>
      <c r="C162" s="315"/>
      <c r="D162" s="315"/>
      <c r="E162" s="315"/>
      <c r="F162" s="325"/>
      <c r="G162" s="315"/>
      <c r="H162" s="315"/>
      <c r="I162" s="315"/>
      <c r="J162" s="315"/>
      <c r="K162" s="305"/>
    </row>
    <row r="163" s="1" customFormat="1" ht="18.75" customHeight="1">
      <c r="B163" s="277"/>
      <c r="C163" s="277"/>
      <c r="D163" s="277"/>
      <c r="E163" s="277"/>
      <c r="F163" s="277"/>
      <c r="G163" s="277"/>
      <c r="H163" s="277"/>
      <c r="I163" s="277"/>
      <c r="J163" s="277"/>
      <c r="K163" s="277"/>
    </row>
    <row r="164" s="1" customFormat="1" ht="7.5" customHeight="1">
      <c r="B164" s="256"/>
      <c r="C164" s="257"/>
      <c r="D164" s="257"/>
      <c r="E164" s="257"/>
      <c r="F164" s="257"/>
      <c r="G164" s="257"/>
      <c r="H164" s="257"/>
      <c r="I164" s="257"/>
      <c r="J164" s="257"/>
      <c r="K164" s="258"/>
    </row>
    <row r="165" s="1" customFormat="1" ht="45" customHeight="1">
      <c r="B165" s="259"/>
      <c r="C165" s="260" t="s">
        <v>611</v>
      </c>
      <c r="D165" s="260"/>
      <c r="E165" s="260"/>
      <c r="F165" s="260"/>
      <c r="G165" s="260"/>
      <c r="H165" s="260"/>
      <c r="I165" s="260"/>
      <c r="J165" s="260"/>
      <c r="K165" s="261"/>
    </row>
    <row r="166" s="1" customFormat="1" ht="17.25" customHeight="1">
      <c r="B166" s="259"/>
      <c r="C166" s="284" t="s">
        <v>539</v>
      </c>
      <c r="D166" s="284"/>
      <c r="E166" s="284"/>
      <c r="F166" s="284" t="s">
        <v>540</v>
      </c>
      <c r="G166" s="326"/>
      <c r="H166" s="327" t="s">
        <v>53</v>
      </c>
      <c r="I166" s="327" t="s">
        <v>56</v>
      </c>
      <c r="J166" s="284" t="s">
        <v>541</v>
      </c>
      <c r="K166" s="261"/>
    </row>
    <row r="167" s="1" customFormat="1" ht="17.25" customHeight="1">
      <c r="B167" s="262"/>
      <c r="C167" s="286" t="s">
        <v>542</v>
      </c>
      <c r="D167" s="286"/>
      <c r="E167" s="286"/>
      <c r="F167" s="287" t="s">
        <v>543</v>
      </c>
      <c r="G167" s="328"/>
      <c r="H167" s="329"/>
      <c r="I167" s="329"/>
      <c r="J167" s="286" t="s">
        <v>544</v>
      </c>
      <c r="K167" s="264"/>
    </row>
    <row r="168" s="1" customFormat="1" ht="5.25" customHeight="1">
      <c r="B168" s="294"/>
      <c r="C168" s="289"/>
      <c r="D168" s="289"/>
      <c r="E168" s="289"/>
      <c r="F168" s="289"/>
      <c r="G168" s="290"/>
      <c r="H168" s="289"/>
      <c r="I168" s="289"/>
      <c r="J168" s="289"/>
      <c r="K168" s="317"/>
    </row>
    <row r="169" s="1" customFormat="1" ht="15" customHeight="1">
      <c r="B169" s="294"/>
      <c r="C169" s="269" t="s">
        <v>548</v>
      </c>
      <c r="D169" s="269"/>
      <c r="E169" s="269"/>
      <c r="F169" s="292" t="s">
        <v>545</v>
      </c>
      <c r="G169" s="269"/>
      <c r="H169" s="269" t="s">
        <v>585</v>
      </c>
      <c r="I169" s="269" t="s">
        <v>547</v>
      </c>
      <c r="J169" s="269">
        <v>120</v>
      </c>
      <c r="K169" s="317"/>
    </row>
    <row r="170" s="1" customFormat="1" ht="15" customHeight="1">
      <c r="B170" s="294"/>
      <c r="C170" s="269" t="s">
        <v>594</v>
      </c>
      <c r="D170" s="269"/>
      <c r="E170" s="269"/>
      <c r="F170" s="292" t="s">
        <v>545</v>
      </c>
      <c r="G170" s="269"/>
      <c r="H170" s="269" t="s">
        <v>595</v>
      </c>
      <c r="I170" s="269" t="s">
        <v>547</v>
      </c>
      <c r="J170" s="269" t="s">
        <v>596</v>
      </c>
      <c r="K170" s="317"/>
    </row>
    <row r="171" s="1" customFormat="1" ht="15" customHeight="1">
      <c r="B171" s="294"/>
      <c r="C171" s="269" t="s">
        <v>493</v>
      </c>
      <c r="D171" s="269"/>
      <c r="E171" s="269"/>
      <c r="F171" s="292" t="s">
        <v>545</v>
      </c>
      <c r="G171" s="269"/>
      <c r="H171" s="269" t="s">
        <v>612</v>
      </c>
      <c r="I171" s="269" t="s">
        <v>547</v>
      </c>
      <c r="J171" s="269" t="s">
        <v>596</v>
      </c>
      <c r="K171" s="317"/>
    </row>
    <row r="172" s="1" customFormat="1" ht="15" customHeight="1">
      <c r="B172" s="294"/>
      <c r="C172" s="269" t="s">
        <v>550</v>
      </c>
      <c r="D172" s="269"/>
      <c r="E172" s="269"/>
      <c r="F172" s="292" t="s">
        <v>551</v>
      </c>
      <c r="G172" s="269"/>
      <c r="H172" s="269" t="s">
        <v>612</v>
      </c>
      <c r="I172" s="269" t="s">
        <v>547</v>
      </c>
      <c r="J172" s="269">
        <v>50</v>
      </c>
      <c r="K172" s="317"/>
    </row>
    <row r="173" s="1" customFormat="1" ht="15" customHeight="1">
      <c r="B173" s="294"/>
      <c r="C173" s="269" t="s">
        <v>553</v>
      </c>
      <c r="D173" s="269"/>
      <c r="E173" s="269"/>
      <c r="F173" s="292" t="s">
        <v>545</v>
      </c>
      <c r="G173" s="269"/>
      <c r="H173" s="269" t="s">
        <v>612</v>
      </c>
      <c r="I173" s="269" t="s">
        <v>555</v>
      </c>
      <c r="J173" s="269"/>
      <c r="K173" s="317"/>
    </row>
    <row r="174" s="1" customFormat="1" ht="15" customHeight="1">
      <c r="B174" s="294"/>
      <c r="C174" s="269" t="s">
        <v>564</v>
      </c>
      <c r="D174" s="269"/>
      <c r="E174" s="269"/>
      <c r="F174" s="292" t="s">
        <v>551</v>
      </c>
      <c r="G174" s="269"/>
      <c r="H174" s="269" t="s">
        <v>612</v>
      </c>
      <c r="I174" s="269" t="s">
        <v>547</v>
      </c>
      <c r="J174" s="269">
        <v>50</v>
      </c>
      <c r="K174" s="317"/>
    </row>
    <row r="175" s="1" customFormat="1" ht="15" customHeight="1">
      <c r="B175" s="294"/>
      <c r="C175" s="269" t="s">
        <v>572</v>
      </c>
      <c r="D175" s="269"/>
      <c r="E175" s="269"/>
      <c r="F175" s="292" t="s">
        <v>551</v>
      </c>
      <c r="G175" s="269"/>
      <c r="H175" s="269" t="s">
        <v>612</v>
      </c>
      <c r="I175" s="269" t="s">
        <v>547</v>
      </c>
      <c r="J175" s="269">
        <v>50</v>
      </c>
      <c r="K175" s="317"/>
    </row>
    <row r="176" s="1" customFormat="1" ht="15" customHeight="1">
      <c r="B176" s="294"/>
      <c r="C176" s="269" t="s">
        <v>570</v>
      </c>
      <c r="D176" s="269"/>
      <c r="E176" s="269"/>
      <c r="F176" s="292" t="s">
        <v>551</v>
      </c>
      <c r="G176" s="269"/>
      <c r="H176" s="269" t="s">
        <v>612</v>
      </c>
      <c r="I176" s="269" t="s">
        <v>547</v>
      </c>
      <c r="J176" s="269">
        <v>50</v>
      </c>
      <c r="K176" s="317"/>
    </row>
    <row r="177" s="1" customFormat="1" ht="15" customHeight="1">
      <c r="B177" s="294"/>
      <c r="C177" s="269" t="s">
        <v>96</v>
      </c>
      <c r="D177" s="269"/>
      <c r="E177" s="269"/>
      <c r="F177" s="292" t="s">
        <v>545</v>
      </c>
      <c r="G177" s="269"/>
      <c r="H177" s="269" t="s">
        <v>613</v>
      </c>
      <c r="I177" s="269" t="s">
        <v>614</v>
      </c>
      <c r="J177" s="269"/>
      <c r="K177" s="317"/>
    </row>
    <row r="178" s="1" customFormat="1" ht="15" customHeight="1">
      <c r="B178" s="294"/>
      <c r="C178" s="269" t="s">
        <v>56</v>
      </c>
      <c r="D178" s="269"/>
      <c r="E178" s="269"/>
      <c r="F178" s="292" t="s">
        <v>545</v>
      </c>
      <c r="G178" s="269"/>
      <c r="H178" s="269" t="s">
        <v>615</v>
      </c>
      <c r="I178" s="269" t="s">
        <v>616</v>
      </c>
      <c r="J178" s="269">
        <v>1</v>
      </c>
      <c r="K178" s="317"/>
    </row>
    <row r="179" s="1" customFormat="1" ht="15" customHeight="1">
      <c r="B179" s="294"/>
      <c r="C179" s="269" t="s">
        <v>52</v>
      </c>
      <c r="D179" s="269"/>
      <c r="E179" s="269"/>
      <c r="F179" s="292" t="s">
        <v>545</v>
      </c>
      <c r="G179" s="269"/>
      <c r="H179" s="269" t="s">
        <v>617</v>
      </c>
      <c r="I179" s="269" t="s">
        <v>547</v>
      </c>
      <c r="J179" s="269">
        <v>20</v>
      </c>
      <c r="K179" s="317"/>
    </row>
    <row r="180" s="1" customFormat="1" ht="15" customHeight="1">
      <c r="B180" s="294"/>
      <c r="C180" s="269" t="s">
        <v>53</v>
      </c>
      <c r="D180" s="269"/>
      <c r="E180" s="269"/>
      <c r="F180" s="292" t="s">
        <v>545</v>
      </c>
      <c r="G180" s="269"/>
      <c r="H180" s="269" t="s">
        <v>618</v>
      </c>
      <c r="I180" s="269" t="s">
        <v>547</v>
      </c>
      <c r="J180" s="269">
        <v>255</v>
      </c>
      <c r="K180" s="317"/>
    </row>
    <row r="181" s="1" customFormat="1" ht="15" customHeight="1">
      <c r="B181" s="294"/>
      <c r="C181" s="269" t="s">
        <v>97</v>
      </c>
      <c r="D181" s="269"/>
      <c r="E181" s="269"/>
      <c r="F181" s="292" t="s">
        <v>545</v>
      </c>
      <c r="G181" s="269"/>
      <c r="H181" s="269" t="s">
        <v>509</v>
      </c>
      <c r="I181" s="269" t="s">
        <v>547</v>
      </c>
      <c r="J181" s="269">
        <v>10</v>
      </c>
      <c r="K181" s="317"/>
    </row>
    <row r="182" s="1" customFormat="1" ht="15" customHeight="1">
      <c r="B182" s="294"/>
      <c r="C182" s="269" t="s">
        <v>98</v>
      </c>
      <c r="D182" s="269"/>
      <c r="E182" s="269"/>
      <c r="F182" s="292" t="s">
        <v>545</v>
      </c>
      <c r="G182" s="269"/>
      <c r="H182" s="269" t="s">
        <v>619</v>
      </c>
      <c r="I182" s="269" t="s">
        <v>580</v>
      </c>
      <c r="J182" s="269"/>
      <c r="K182" s="317"/>
    </row>
    <row r="183" s="1" customFormat="1" ht="15" customHeight="1">
      <c r="B183" s="294"/>
      <c r="C183" s="269" t="s">
        <v>620</v>
      </c>
      <c r="D183" s="269"/>
      <c r="E183" s="269"/>
      <c r="F183" s="292" t="s">
        <v>545</v>
      </c>
      <c r="G183" s="269"/>
      <c r="H183" s="269" t="s">
        <v>621</v>
      </c>
      <c r="I183" s="269" t="s">
        <v>580</v>
      </c>
      <c r="J183" s="269"/>
      <c r="K183" s="317"/>
    </row>
    <row r="184" s="1" customFormat="1" ht="15" customHeight="1">
      <c r="B184" s="294"/>
      <c r="C184" s="269" t="s">
        <v>609</v>
      </c>
      <c r="D184" s="269"/>
      <c r="E184" s="269"/>
      <c r="F184" s="292" t="s">
        <v>545</v>
      </c>
      <c r="G184" s="269"/>
      <c r="H184" s="269" t="s">
        <v>622</v>
      </c>
      <c r="I184" s="269" t="s">
        <v>580</v>
      </c>
      <c r="J184" s="269"/>
      <c r="K184" s="317"/>
    </row>
    <row r="185" s="1" customFormat="1" ht="15" customHeight="1">
      <c r="B185" s="294"/>
      <c r="C185" s="269" t="s">
        <v>100</v>
      </c>
      <c r="D185" s="269"/>
      <c r="E185" s="269"/>
      <c r="F185" s="292" t="s">
        <v>551</v>
      </c>
      <c r="G185" s="269"/>
      <c r="H185" s="269" t="s">
        <v>623</v>
      </c>
      <c r="I185" s="269" t="s">
        <v>547</v>
      </c>
      <c r="J185" s="269">
        <v>50</v>
      </c>
      <c r="K185" s="317"/>
    </row>
    <row r="186" s="1" customFormat="1" ht="15" customHeight="1">
      <c r="B186" s="294"/>
      <c r="C186" s="269" t="s">
        <v>624</v>
      </c>
      <c r="D186" s="269"/>
      <c r="E186" s="269"/>
      <c r="F186" s="292" t="s">
        <v>551</v>
      </c>
      <c r="G186" s="269"/>
      <c r="H186" s="269" t="s">
        <v>625</v>
      </c>
      <c r="I186" s="269" t="s">
        <v>626</v>
      </c>
      <c r="J186" s="269"/>
      <c r="K186" s="317"/>
    </row>
    <row r="187" s="1" customFormat="1" ht="15" customHeight="1">
      <c r="B187" s="294"/>
      <c r="C187" s="269" t="s">
        <v>627</v>
      </c>
      <c r="D187" s="269"/>
      <c r="E187" s="269"/>
      <c r="F187" s="292" t="s">
        <v>551</v>
      </c>
      <c r="G187" s="269"/>
      <c r="H187" s="269" t="s">
        <v>628</v>
      </c>
      <c r="I187" s="269" t="s">
        <v>626</v>
      </c>
      <c r="J187" s="269"/>
      <c r="K187" s="317"/>
    </row>
    <row r="188" s="1" customFormat="1" ht="15" customHeight="1">
      <c r="B188" s="294"/>
      <c r="C188" s="269" t="s">
        <v>629</v>
      </c>
      <c r="D188" s="269"/>
      <c r="E188" s="269"/>
      <c r="F188" s="292" t="s">
        <v>551</v>
      </c>
      <c r="G188" s="269"/>
      <c r="H188" s="269" t="s">
        <v>630</v>
      </c>
      <c r="I188" s="269" t="s">
        <v>626</v>
      </c>
      <c r="J188" s="269"/>
      <c r="K188" s="317"/>
    </row>
    <row r="189" s="1" customFormat="1" ht="15" customHeight="1">
      <c r="B189" s="294"/>
      <c r="C189" s="330" t="s">
        <v>631</v>
      </c>
      <c r="D189" s="269"/>
      <c r="E189" s="269"/>
      <c r="F189" s="292" t="s">
        <v>551</v>
      </c>
      <c r="G189" s="269"/>
      <c r="H189" s="269" t="s">
        <v>632</v>
      </c>
      <c r="I189" s="269" t="s">
        <v>633</v>
      </c>
      <c r="J189" s="331" t="s">
        <v>634</v>
      </c>
      <c r="K189" s="317"/>
    </row>
    <row r="190" s="16" customFormat="1" ht="15" customHeight="1">
      <c r="B190" s="332"/>
      <c r="C190" s="333" t="s">
        <v>635</v>
      </c>
      <c r="D190" s="334"/>
      <c r="E190" s="334"/>
      <c r="F190" s="335" t="s">
        <v>551</v>
      </c>
      <c r="G190" s="334"/>
      <c r="H190" s="334" t="s">
        <v>636</v>
      </c>
      <c r="I190" s="334" t="s">
        <v>633</v>
      </c>
      <c r="J190" s="336" t="s">
        <v>634</v>
      </c>
      <c r="K190" s="337"/>
    </row>
    <row r="191" s="1" customFormat="1" ht="15" customHeight="1">
      <c r="B191" s="294"/>
      <c r="C191" s="330" t="s">
        <v>41</v>
      </c>
      <c r="D191" s="269"/>
      <c r="E191" s="269"/>
      <c r="F191" s="292" t="s">
        <v>545</v>
      </c>
      <c r="G191" s="269"/>
      <c r="H191" s="266" t="s">
        <v>637</v>
      </c>
      <c r="I191" s="269" t="s">
        <v>638</v>
      </c>
      <c r="J191" s="269"/>
      <c r="K191" s="317"/>
    </row>
    <row r="192" s="1" customFormat="1" ht="15" customHeight="1">
      <c r="B192" s="294"/>
      <c r="C192" s="330" t="s">
        <v>639</v>
      </c>
      <c r="D192" s="269"/>
      <c r="E192" s="269"/>
      <c r="F192" s="292" t="s">
        <v>545</v>
      </c>
      <c r="G192" s="269"/>
      <c r="H192" s="269" t="s">
        <v>640</v>
      </c>
      <c r="I192" s="269" t="s">
        <v>580</v>
      </c>
      <c r="J192" s="269"/>
      <c r="K192" s="317"/>
    </row>
    <row r="193" s="1" customFormat="1" ht="15" customHeight="1">
      <c r="B193" s="294"/>
      <c r="C193" s="330" t="s">
        <v>641</v>
      </c>
      <c r="D193" s="269"/>
      <c r="E193" s="269"/>
      <c r="F193" s="292" t="s">
        <v>545</v>
      </c>
      <c r="G193" s="269"/>
      <c r="H193" s="269" t="s">
        <v>642</v>
      </c>
      <c r="I193" s="269" t="s">
        <v>580</v>
      </c>
      <c r="J193" s="269"/>
      <c r="K193" s="317"/>
    </row>
    <row r="194" s="1" customFormat="1" ht="15" customHeight="1">
      <c r="B194" s="294"/>
      <c r="C194" s="330" t="s">
        <v>643</v>
      </c>
      <c r="D194" s="269"/>
      <c r="E194" s="269"/>
      <c r="F194" s="292" t="s">
        <v>551</v>
      </c>
      <c r="G194" s="269"/>
      <c r="H194" s="269" t="s">
        <v>644</v>
      </c>
      <c r="I194" s="269" t="s">
        <v>580</v>
      </c>
      <c r="J194" s="269"/>
      <c r="K194" s="317"/>
    </row>
    <row r="195" s="1" customFormat="1" ht="15" customHeight="1">
      <c r="B195" s="323"/>
      <c r="C195" s="338"/>
      <c r="D195" s="303"/>
      <c r="E195" s="303"/>
      <c r="F195" s="303"/>
      <c r="G195" s="303"/>
      <c r="H195" s="303"/>
      <c r="I195" s="303"/>
      <c r="J195" s="303"/>
      <c r="K195" s="324"/>
    </row>
    <row r="196" s="1" customFormat="1" ht="18.75" customHeight="1">
      <c r="B196" s="305"/>
      <c r="C196" s="315"/>
      <c r="D196" s="315"/>
      <c r="E196" s="315"/>
      <c r="F196" s="325"/>
      <c r="G196" s="315"/>
      <c r="H196" s="315"/>
      <c r="I196" s="315"/>
      <c r="J196" s="315"/>
      <c r="K196" s="305"/>
    </row>
    <row r="197" s="1" customFormat="1" ht="18.75" customHeight="1">
      <c r="B197" s="305"/>
      <c r="C197" s="315"/>
      <c r="D197" s="315"/>
      <c r="E197" s="315"/>
      <c r="F197" s="325"/>
      <c r="G197" s="315"/>
      <c r="H197" s="315"/>
      <c r="I197" s="315"/>
      <c r="J197" s="315"/>
      <c r="K197" s="305"/>
    </row>
    <row r="198" s="1" customFormat="1" ht="18.75" customHeight="1">
      <c r="B198" s="277"/>
      <c r="C198" s="277"/>
      <c r="D198" s="277"/>
      <c r="E198" s="277"/>
      <c r="F198" s="277"/>
      <c r="G198" s="277"/>
      <c r="H198" s="277"/>
      <c r="I198" s="277"/>
      <c r="J198" s="277"/>
      <c r="K198" s="277"/>
    </row>
    <row r="199" s="1" customFormat="1" ht="13.5">
      <c r="B199" s="256"/>
      <c r="C199" s="257"/>
      <c r="D199" s="257"/>
      <c r="E199" s="257"/>
      <c r="F199" s="257"/>
      <c r="G199" s="257"/>
      <c r="H199" s="257"/>
      <c r="I199" s="257"/>
      <c r="J199" s="257"/>
      <c r="K199" s="258"/>
    </row>
    <row r="200" s="1" customFormat="1" ht="21">
      <c r="B200" s="259"/>
      <c r="C200" s="260" t="s">
        <v>645</v>
      </c>
      <c r="D200" s="260"/>
      <c r="E200" s="260"/>
      <c r="F200" s="260"/>
      <c r="G200" s="260"/>
      <c r="H200" s="260"/>
      <c r="I200" s="260"/>
      <c r="J200" s="260"/>
      <c r="K200" s="261"/>
    </row>
    <row r="201" s="1" customFormat="1" ht="25.5" customHeight="1">
      <c r="B201" s="259"/>
      <c r="C201" s="339" t="s">
        <v>646</v>
      </c>
      <c r="D201" s="339"/>
      <c r="E201" s="339"/>
      <c r="F201" s="339" t="s">
        <v>647</v>
      </c>
      <c r="G201" s="340"/>
      <c r="H201" s="339" t="s">
        <v>648</v>
      </c>
      <c r="I201" s="339"/>
      <c r="J201" s="339"/>
      <c r="K201" s="261"/>
    </row>
    <row r="202" s="1" customFormat="1" ht="5.25" customHeight="1">
      <c r="B202" s="294"/>
      <c r="C202" s="289"/>
      <c r="D202" s="289"/>
      <c r="E202" s="289"/>
      <c r="F202" s="289"/>
      <c r="G202" s="315"/>
      <c r="H202" s="289"/>
      <c r="I202" s="289"/>
      <c r="J202" s="289"/>
      <c r="K202" s="317"/>
    </row>
    <row r="203" s="1" customFormat="1" ht="15" customHeight="1">
      <c r="B203" s="294"/>
      <c r="C203" s="269" t="s">
        <v>638</v>
      </c>
      <c r="D203" s="269"/>
      <c r="E203" s="269"/>
      <c r="F203" s="292" t="s">
        <v>42</v>
      </c>
      <c r="G203" s="269"/>
      <c r="H203" s="269" t="s">
        <v>649</v>
      </c>
      <c r="I203" s="269"/>
      <c r="J203" s="269"/>
      <c r="K203" s="317"/>
    </row>
    <row r="204" s="1" customFormat="1" ht="15" customHeight="1">
      <c r="B204" s="294"/>
      <c r="C204" s="269"/>
      <c r="D204" s="269"/>
      <c r="E204" s="269"/>
      <c r="F204" s="292" t="s">
        <v>43</v>
      </c>
      <c r="G204" s="269"/>
      <c r="H204" s="269" t="s">
        <v>650</v>
      </c>
      <c r="I204" s="269"/>
      <c r="J204" s="269"/>
      <c r="K204" s="317"/>
    </row>
    <row r="205" s="1" customFormat="1" ht="15" customHeight="1">
      <c r="B205" s="294"/>
      <c r="C205" s="269"/>
      <c r="D205" s="269"/>
      <c r="E205" s="269"/>
      <c r="F205" s="292" t="s">
        <v>46</v>
      </c>
      <c r="G205" s="269"/>
      <c r="H205" s="269" t="s">
        <v>651</v>
      </c>
      <c r="I205" s="269"/>
      <c r="J205" s="269"/>
      <c r="K205" s="317"/>
    </row>
    <row r="206" s="1" customFormat="1" ht="15" customHeight="1">
      <c r="B206" s="294"/>
      <c r="C206" s="269"/>
      <c r="D206" s="269"/>
      <c r="E206" s="269"/>
      <c r="F206" s="292" t="s">
        <v>44</v>
      </c>
      <c r="G206" s="269"/>
      <c r="H206" s="269" t="s">
        <v>652</v>
      </c>
      <c r="I206" s="269"/>
      <c r="J206" s="269"/>
      <c r="K206" s="317"/>
    </row>
    <row r="207" s="1" customFormat="1" ht="15" customHeight="1">
      <c r="B207" s="294"/>
      <c r="C207" s="269"/>
      <c r="D207" s="269"/>
      <c r="E207" s="269"/>
      <c r="F207" s="292" t="s">
        <v>45</v>
      </c>
      <c r="G207" s="269"/>
      <c r="H207" s="269" t="s">
        <v>653</v>
      </c>
      <c r="I207" s="269"/>
      <c r="J207" s="269"/>
      <c r="K207" s="317"/>
    </row>
    <row r="208" s="1" customFormat="1" ht="15" customHeight="1">
      <c r="B208" s="294"/>
      <c r="C208" s="269"/>
      <c r="D208" s="269"/>
      <c r="E208" s="269"/>
      <c r="F208" s="292"/>
      <c r="G208" s="269"/>
      <c r="H208" s="269"/>
      <c r="I208" s="269"/>
      <c r="J208" s="269"/>
      <c r="K208" s="317"/>
    </row>
    <row r="209" s="1" customFormat="1" ht="15" customHeight="1">
      <c r="B209" s="294"/>
      <c r="C209" s="269" t="s">
        <v>592</v>
      </c>
      <c r="D209" s="269"/>
      <c r="E209" s="269"/>
      <c r="F209" s="292" t="s">
        <v>75</v>
      </c>
      <c r="G209" s="269"/>
      <c r="H209" s="269" t="s">
        <v>654</v>
      </c>
      <c r="I209" s="269"/>
      <c r="J209" s="269"/>
      <c r="K209" s="317"/>
    </row>
    <row r="210" s="1" customFormat="1" ht="15" customHeight="1">
      <c r="B210" s="294"/>
      <c r="C210" s="269"/>
      <c r="D210" s="269"/>
      <c r="E210" s="269"/>
      <c r="F210" s="292" t="s">
        <v>487</v>
      </c>
      <c r="G210" s="269"/>
      <c r="H210" s="269" t="s">
        <v>488</v>
      </c>
      <c r="I210" s="269"/>
      <c r="J210" s="269"/>
      <c r="K210" s="317"/>
    </row>
    <row r="211" s="1" customFormat="1" ht="15" customHeight="1">
      <c r="B211" s="294"/>
      <c r="C211" s="269"/>
      <c r="D211" s="269"/>
      <c r="E211" s="269"/>
      <c r="F211" s="292" t="s">
        <v>485</v>
      </c>
      <c r="G211" s="269"/>
      <c r="H211" s="269" t="s">
        <v>655</v>
      </c>
      <c r="I211" s="269"/>
      <c r="J211" s="269"/>
      <c r="K211" s="317"/>
    </row>
    <row r="212" s="1" customFormat="1" ht="15" customHeight="1">
      <c r="B212" s="341"/>
      <c r="C212" s="269"/>
      <c r="D212" s="269"/>
      <c r="E212" s="269"/>
      <c r="F212" s="292" t="s">
        <v>489</v>
      </c>
      <c r="G212" s="330"/>
      <c r="H212" s="321" t="s">
        <v>490</v>
      </c>
      <c r="I212" s="321"/>
      <c r="J212" s="321"/>
      <c r="K212" s="342"/>
    </row>
    <row r="213" s="1" customFormat="1" ht="15" customHeight="1">
      <c r="B213" s="341"/>
      <c r="C213" s="269"/>
      <c r="D213" s="269"/>
      <c r="E213" s="269"/>
      <c r="F213" s="292" t="s">
        <v>491</v>
      </c>
      <c r="G213" s="330"/>
      <c r="H213" s="321" t="s">
        <v>656</v>
      </c>
      <c r="I213" s="321"/>
      <c r="J213" s="321"/>
      <c r="K213" s="342"/>
    </row>
    <row r="214" s="1" customFormat="1" ht="15" customHeight="1">
      <c r="B214" s="341"/>
      <c r="C214" s="269"/>
      <c r="D214" s="269"/>
      <c r="E214" s="269"/>
      <c r="F214" s="292"/>
      <c r="G214" s="330"/>
      <c r="H214" s="321"/>
      <c r="I214" s="321"/>
      <c r="J214" s="321"/>
      <c r="K214" s="342"/>
    </row>
    <row r="215" s="1" customFormat="1" ht="15" customHeight="1">
      <c r="B215" s="341"/>
      <c r="C215" s="269" t="s">
        <v>616</v>
      </c>
      <c r="D215" s="269"/>
      <c r="E215" s="269"/>
      <c r="F215" s="292">
        <v>1</v>
      </c>
      <c r="G215" s="330"/>
      <c r="H215" s="321" t="s">
        <v>657</v>
      </c>
      <c r="I215" s="321"/>
      <c r="J215" s="321"/>
      <c r="K215" s="342"/>
    </row>
    <row r="216" s="1" customFormat="1" ht="15" customHeight="1">
      <c r="B216" s="341"/>
      <c r="C216" s="269"/>
      <c r="D216" s="269"/>
      <c r="E216" s="269"/>
      <c r="F216" s="292">
        <v>2</v>
      </c>
      <c r="G216" s="330"/>
      <c r="H216" s="321" t="s">
        <v>658</v>
      </c>
      <c r="I216" s="321"/>
      <c r="J216" s="321"/>
      <c r="K216" s="342"/>
    </row>
    <row r="217" s="1" customFormat="1" ht="15" customHeight="1">
      <c r="B217" s="341"/>
      <c r="C217" s="269"/>
      <c r="D217" s="269"/>
      <c r="E217" s="269"/>
      <c r="F217" s="292">
        <v>3</v>
      </c>
      <c r="G217" s="330"/>
      <c r="H217" s="321" t="s">
        <v>659</v>
      </c>
      <c r="I217" s="321"/>
      <c r="J217" s="321"/>
      <c r="K217" s="342"/>
    </row>
    <row r="218" s="1" customFormat="1" ht="15" customHeight="1">
      <c r="B218" s="341"/>
      <c r="C218" s="269"/>
      <c r="D218" s="269"/>
      <c r="E218" s="269"/>
      <c r="F218" s="292">
        <v>4</v>
      </c>
      <c r="G218" s="330"/>
      <c r="H218" s="321" t="s">
        <v>660</v>
      </c>
      <c r="I218" s="321"/>
      <c r="J218" s="321"/>
      <c r="K218" s="342"/>
    </row>
    <row r="219" s="1" customFormat="1" ht="12.75" customHeight="1">
      <c r="B219" s="343"/>
      <c r="C219" s="344"/>
      <c r="D219" s="344"/>
      <c r="E219" s="344"/>
      <c r="F219" s="344"/>
      <c r="G219" s="344"/>
      <c r="H219" s="344"/>
      <c r="I219" s="344"/>
      <c r="J219" s="344"/>
      <c r="K219" s="34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Polách Ondřej</dc:creator>
  <cp:lastModifiedBy>Polách Ondřej</cp:lastModifiedBy>
  <dcterms:created xsi:type="dcterms:W3CDTF">2025-07-04T10:36:13Z</dcterms:created>
  <dcterms:modified xsi:type="dcterms:W3CDTF">2025-07-04T10:36:19Z</dcterms:modified>
</cp:coreProperties>
</file>